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TS\EA_RegAffairs\Shared\Rates\GAS\HISTRATE\Internet Historical\"/>
    </mc:Choice>
  </mc:AlternateContent>
  <bookViews>
    <workbookView xWindow="-30" yWindow="4110" windowWidth="19230" windowHeight="5970" tabRatio="500"/>
  </bookViews>
  <sheets>
    <sheet name="A" sheetId="1" r:id="rId1"/>
  </sheets>
  <definedNames>
    <definedName name="_xlnm._FilterDatabase" localSheetId="0" hidden="1">A!$AG$10:$AG$1001</definedName>
    <definedName name="_xlnm.Extract" localSheetId="0">A!$AH$10</definedName>
    <definedName name="_xlnm.Print_Titles" localSheetId="0">A!$A:$B,A!$1:$8</definedName>
  </definedNames>
  <calcPr calcId="162913"/>
</workbook>
</file>

<file path=xl/calcChain.xml><?xml version="1.0" encoding="utf-8"?>
<calcChain xmlns="http://schemas.openxmlformats.org/spreadsheetml/2006/main">
  <c r="O409" i="1" l="1"/>
  <c r="Q409" i="1" s="1"/>
  <c r="N409" i="1"/>
  <c r="J409" i="1"/>
  <c r="L409" i="1" s="1"/>
  <c r="I409" i="1"/>
  <c r="F409" i="1"/>
  <c r="G409" i="1" s="1"/>
  <c r="B409" i="1"/>
  <c r="S409" i="1" s="1"/>
  <c r="A409" i="1"/>
  <c r="T409" i="1" s="1"/>
  <c r="O408" i="1" l="1"/>
  <c r="Q408" i="1" s="1"/>
  <c r="N408" i="1"/>
  <c r="J408" i="1"/>
  <c r="L408" i="1" s="1"/>
  <c r="I408" i="1"/>
  <c r="G408" i="1"/>
  <c r="F408" i="1"/>
  <c r="B408" i="1"/>
  <c r="S408" i="1" s="1"/>
  <c r="A408" i="1"/>
  <c r="T408" i="1" s="1"/>
  <c r="O407" i="1" l="1"/>
  <c r="Q407" i="1" s="1"/>
  <c r="N407" i="1"/>
  <c r="J407" i="1"/>
  <c r="L407" i="1" s="1"/>
  <c r="I407" i="1"/>
  <c r="F407" i="1"/>
  <c r="G407" i="1" s="1"/>
  <c r="B407" i="1"/>
  <c r="S407" i="1" s="1"/>
  <c r="A407" i="1"/>
  <c r="T407" i="1" s="1"/>
  <c r="O406" i="1" l="1"/>
  <c r="Q406" i="1" s="1"/>
  <c r="N406" i="1"/>
  <c r="J406" i="1"/>
  <c r="L406" i="1" s="1"/>
  <c r="I406" i="1"/>
  <c r="F406" i="1"/>
  <c r="G406" i="1" s="1"/>
  <c r="B406" i="1"/>
  <c r="S406" i="1" s="1"/>
  <c r="A406" i="1"/>
  <c r="T406" i="1" s="1"/>
  <c r="T405" i="1" l="1"/>
  <c r="O405" i="1"/>
  <c r="Q405" i="1" s="1"/>
  <c r="N405" i="1"/>
  <c r="J405" i="1"/>
  <c r="L405" i="1" s="1"/>
  <c r="I405" i="1"/>
  <c r="F405" i="1"/>
  <c r="G405" i="1" s="1"/>
  <c r="B405" i="1"/>
  <c r="S405" i="1" s="1"/>
  <c r="A405" i="1"/>
  <c r="T404" i="1" l="1"/>
  <c r="S404" i="1"/>
  <c r="O404" i="1"/>
  <c r="Q404" i="1" s="1"/>
  <c r="N404" i="1"/>
  <c r="J404" i="1"/>
  <c r="L404" i="1" s="1"/>
  <c r="I404" i="1"/>
  <c r="F404" i="1"/>
  <c r="G404" i="1" s="1"/>
  <c r="B404" i="1"/>
  <c r="A404" i="1"/>
  <c r="O403" i="1" l="1"/>
  <c r="Q403" i="1" s="1"/>
  <c r="N403" i="1"/>
  <c r="J403" i="1"/>
  <c r="L403" i="1" s="1"/>
  <c r="I403" i="1"/>
  <c r="F403" i="1"/>
  <c r="G403" i="1" s="1"/>
  <c r="B403" i="1"/>
  <c r="S403" i="1" s="1"/>
  <c r="A403" i="1"/>
  <c r="T403" i="1" s="1"/>
  <c r="O402" i="1" l="1"/>
  <c r="Q402" i="1" s="1"/>
  <c r="N402" i="1"/>
  <c r="J402" i="1"/>
  <c r="L402" i="1" s="1"/>
  <c r="I402" i="1"/>
  <c r="G402" i="1"/>
  <c r="F402" i="1"/>
  <c r="B402" i="1"/>
  <c r="S402" i="1" s="1"/>
  <c r="A402" i="1"/>
  <c r="T402" i="1" s="1"/>
  <c r="N401" i="1" l="1"/>
  <c r="I401" i="1"/>
  <c r="F401" i="1"/>
  <c r="T401" i="1" l="1"/>
  <c r="O401" i="1"/>
  <c r="Q401" i="1" s="1"/>
  <c r="J401" i="1"/>
  <c r="L401" i="1" s="1"/>
  <c r="G401" i="1"/>
  <c r="B401" i="1"/>
  <c r="S401" i="1" s="1"/>
  <c r="A401" i="1"/>
  <c r="Q400" i="1" l="1"/>
  <c r="O400" i="1"/>
  <c r="N400" i="1"/>
  <c r="J400" i="1"/>
  <c r="L400" i="1" s="1"/>
  <c r="I400" i="1"/>
  <c r="F400" i="1"/>
  <c r="G400" i="1" s="1"/>
  <c r="B400" i="1"/>
  <c r="S400" i="1" s="1"/>
  <c r="A400" i="1"/>
  <c r="T400" i="1" s="1"/>
  <c r="T399" i="1" l="1"/>
  <c r="O399" i="1"/>
  <c r="Q399" i="1" s="1"/>
  <c r="N399" i="1"/>
  <c r="J399" i="1"/>
  <c r="L399" i="1" s="1"/>
  <c r="I399" i="1"/>
  <c r="G399" i="1"/>
  <c r="F399" i="1"/>
  <c r="B399" i="1"/>
  <c r="S399" i="1" s="1"/>
  <c r="A399" i="1"/>
  <c r="O398" i="1" l="1"/>
  <c r="Q398" i="1" s="1"/>
  <c r="N398" i="1"/>
  <c r="J398" i="1"/>
  <c r="L398" i="1" s="1"/>
  <c r="I398" i="1"/>
  <c r="F398" i="1"/>
  <c r="G398" i="1" s="1"/>
  <c r="B398" i="1"/>
  <c r="S398" i="1" s="1"/>
  <c r="A398" i="1"/>
  <c r="T398" i="1" s="1"/>
  <c r="T397" i="1" l="1"/>
  <c r="S397" i="1"/>
  <c r="O397" i="1"/>
  <c r="Q397" i="1" s="1"/>
  <c r="N397" i="1"/>
  <c r="J397" i="1"/>
  <c r="L397" i="1" s="1"/>
  <c r="I397" i="1"/>
  <c r="G397" i="1"/>
  <c r="F397" i="1"/>
  <c r="B397" i="1"/>
  <c r="A397" i="1"/>
  <c r="T396" i="1" l="1"/>
  <c r="Q396" i="1"/>
  <c r="O396" i="1"/>
  <c r="N396" i="1"/>
  <c r="J396" i="1"/>
  <c r="L396" i="1" s="1"/>
  <c r="I396" i="1"/>
  <c r="G396" i="1"/>
  <c r="F396" i="1"/>
  <c r="B396" i="1"/>
  <c r="S396" i="1" s="1"/>
  <c r="A396" i="1"/>
  <c r="T395" i="1" l="1"/>
  <c r="S395" i="1"/>
  <c r="O395" i="1"/>
  <c r="Q395" i="1" s="1"/>
  <c r="N395" i="1"/>
  <c r="J395" i="1"/>
  <c r="L395" i="1" s="1"/>
  <c r="I395" i="1"/>
  <c r="F395" i="1"/>
  <c r="G395" i="1" s="1"/>
  <c r="B395" i="1"/>
  <c r="A395" i="1"/>
  <c r="S394" i="1" l="1"/>
  <c r="O394" i="1"/>
  <c r="Q394" i="1" s="1"/>
  <c r="N394" i="1"/>
  <c r="J394" i="1"/>
  <c r="L394" i="1" s="1"/>
  <c r="I394" i="1"/>
  <c r="F394" i="1"/>
  <c r="G394" i="1" s="1"/>
  <c r="B394" i="1"/>
  <c r="A394" i="1"/>
  <c r="T394" i="1" s="1"/>
  <c r="O393" i="1" l="1"/>
  <c r="Q393" i="1" s="1"/>
  <c r="N393" i="1"/>
  <c r="J393" i="1"/>
  <c r="L393" i="1" s="1"/>
  <c r="I393" i="1"/>
  <c r="F393" i="1"/>
  <c r="G393" i="1" s="1"/>
  <c r="B393" i="1"/>
  <c r="S393" i="1" s="1"/>
  <c r="A393" i="1"/>
  <c r="T393" i="1" s="1"/>
  <c r="O392" i="1" l="1"/>
  <c r="Q392" i="1" s="1"/>
  <c r="N392" i="1"/>
  <c r="J392" i="1"/>
  <c r="L392" i="1" s="1"/>
  <c r="I392" i="1"/>
  <c r="F392" i="1"/>
  <c r="G392" i="1" s="1"/>
  <c r="O391" i="1" l="1"/>
  <c r="Q391" i="1" s="1"/>
  <c r="N391" i="1"/>
  <c r="J391" i="1"/>
  <c r="L391" i="1" s="1"/>
  <c r="I391" i="1"/>
  <c r="F391" i="1"/>
  <c r="G391" i="1" s="1"/>
  <c r="O390" i="1" l="1"/>
  <c r="Q390" i="1" s="1"/>
  <c r="N390" i="1"/>
  <c r="J390" i="1"/>
  <c r="L390" i="1" s="1"/>
  <c r="I390" i="1"/>
  <c r="F390" i="1"/>
  <c r="G390" i="1" s="1"/>
  <c r="O389" i="1" l="1"/>
  <c r="Q389" i="1" s="1"/>
  <c r="N389" i="1"/>
  <c r="J389" i="1"/>
  <c r="L389" i="1" s="1"/>
  <c r="I389" i="1"/>
  <c r="F389" i="1"/>
  <c r="G389" i="1" s="1"/>
  <c r="O388" i="1" l="1"/>
  <c r="Q388" i="1" s="1"/>
  <c r="N388" i="1"/>
  <c r="J388" i="1"/>
  <c r="L388" i="1" s="1"/>
  <c r="I388" i="1"/>
  <c r="F388" i="1"/>
  <c r="G388" i="1" s="1"/>
  <c r="O387" i="1" l="1"/>
  <c r="Q387" i="1" s="1"/>
  <c r="N387" i="1"/>
  <c r="J387" i="1"/>
  <c r="L387" i="1" s="1"/>
  <c r="I387" i="1"/>
  <c r="F387" i="1"/>
  <c r="G387" i="1" s="1"/>
  <c r="O386" i="1" l="1"/>
  <c r="Q386" i="1" s="1"/>
  <c r="N386" i="1"/>
  <c r="J386" i="1"/>
  <c r="L386" i="1" s="1"/>
  <c r="I386" i="1"/>
  <c r="F386" i="1"/>
  <c r="G386" i="1" s="1"/>
  <c r="O385" i="1" l="1"/>
  <c r="Q385" i="1" s="1"/>
  <c r="N385" i="1"/>
  <c r="J385" i="1"/>
  <c r="L385" i="1" s="1"/>
  <c r="I385" i="1"/>
  <c r="F385" i="1"/>
  <c r="G385" i="1" s="1"/>
  <c r="O384" i="1" l="1"/>
  <c r="Q384" i="1" s="1"/>
  <c r="N384" i="1"/>
  <c r="J384" i="1"/>
  <c r="L384" i="1" s="1"/>
  <c r="I384" i="1"/>
  <c r="F384" i="1"/>
  <c r="G384" i="1" s="1"/>
  <c r="O383" i="1" l="1"/>
  <c r="Q383" i="1" s="1"/>
  <c r="N383" i="1"/>
  <c r="J383" i="1"/>
  <c r="L383" i="1" s="1"/>
  <c r="I383" i="1"/>
  <c r="F383" i="1"/>
  <c r="G383" i="1" s="1"/>
  <c r="O382" i="1" l="1"/>
  <c r="Q382" i="1" s="1"/>
  <c r="N382" i="1"/>
  <c r="J382" i="1"/>
  <c r="L382" i="1" s="1"/>
  <c r="I382" i="1"/>
  <c r="G382" i="1"/>
  <c r="F382" i="1"/>
  <c r="O381" i="1" l="1"/>
  <c r="Q381" i="1" s="1"/>
  <c r="N381" i="1"/>
  <c r="J381" i="1"/>
  <c r="L381" i="1" s="1"/>
  <c r="I381" i="1"/>
  <c r="F381" i="1"/>
  <c r="G381" i="1" s="1"/>
  <c r="O380" i="1" l="1"/>
  <c r="Q380" i="1" s="1"/>
  <c r="N380" i="1"/>
  <c r="J380" i="1"/>
  <c r="L380" i="1" s="1"/>
  <c r="I380" i="1"/>
  <c r="F380" i="1"/>
  <c r="G380" i="1" s="1"/>
  <c r="O379" i="1" l="1"/>
  <c r="Q379" i="1" s="1"/>
  <c r="N379" i="1"/>
  <c r="J379" i="1"/>
  <c r="L379" i="1" s="1"/>
  <c r="I379" i="1"/>
  <c r="F379" i="1"/>
  <c r="G379" i="1" s="1"/>
  <c r="O378" i="1" l="1"/>
  <c r="Q378" i="1" s="1"/>
  <c r="N378" i="1"/>
  <c r="J378" i="1"/>
  <c r="L378" i="1" s="1"/>
  <c r="I378" i="1"/>
  <c r="F378" i="1"/>
  <c r="G378" i="1" s="1"/>
  <c r="O377" i="1" l="1"/>
  <c r="Q377" i="1" s="1"/>
  <c r="N377" i="1"/>
  <c r="J377" i="1"/>
  <c r="L377" i="1" s="1"/>
  <c r="I377" i="1"/>
  <c r="F377" i="1"/>
  <c r="G377" i="1" s="1"/>
  <c r="O376" i="1" l="1"/>
  <c r="Q376" i="1" s="1"/>
  <c r="N376" i="1"/>
  <c r="J376" i="1"/>
  <c r="L376" i="1" s="1"/>
  <c r="I376" i="1"/>
  <c r="F376" i="1"/>
  <c r="G376" i="1" s="1"/>
  <c r="O375" i="1" l="1"/>
  <c r="Q375" i="1" s="1"/>
  <c r="N375" i="1"/>
  <c r="J375" i="1"/>
  <c r="L375" i="1" s="1"/>
  <c r="I375" i="1"/>
  <c r="F375" i="1"/>
  <c r="G375" i="1" s="1"/>
  <c r="N374" i="1" l="1"/>
  <c r="I374" i="1"/>
  <c r="F374" i="1"/>
  <c r="O374" i="1" l="1"/>
  <c r="Q374" i="1" s="1"/>
  <c r="J374" i="1"/>
  <c r="L374" i="1" s="1"/>
  <c r="G374" i="1"/>
  <c r="O373" i="1" l="1"/>
  <c r="Q373" i="1" s="1"/>
  <c r="N373" i="1"/>
  <c r="J373" i="1"/>
  <c r="L373" i="1" s="1"/>
  <c r="I373" i="1"/>
  <c r="F373" i="1"/>
  <c r="G373" i="1" s="1"/>
  <c r="O372" i="1" l="1"/>
  <c r="Q372" i="1" s="1"/>
  <c r="N372" i="1"/>
  <c r="J372" i="1"/>
  <c r="L372" i="1" s="1"/>
  <c r="I372" i="1"/>
  <c r="F372" i="1"/>
  <c r="G372" i="1" s="1"/>
  <c r="O371" i="1" l="1"/>
  <c r="Q371" i="1" s="1"/>
  <c r="N371" i="1"/>
  <c r="J371" i="1"/>
  <c r="L371" i="1" s="1"/>
  <c r="I371" i="1"/>
  <c r="F371" i="1"/>
  <c r="G371" i="1" s="1"/>
  <c r="O370" i="1" l="1"/>
  <c r="Q370" i="1" s="1"/>
  <c r="N370" i="1"/>
  <c r="J370" i="1"/>
  <c r="L370" i="1" s="1"/>
  <c r="I370" i="1"/>
  <c r="F370" i="1"/>
  <c r="G370" i="1" s="1"/>
  <c r="O369" i="1" l="1"/>
  <c r="Q369" i="1" s="1"/>
  <c r="N369" i="1"/>
  <c r="J369" i="1"/>
  <c r="L369" i="1" s="1"/>
  <c r="I369" i="1"/>
  <c r="F369" i="1"/>
  <c r="G369" i="1" s="1"/>
  <c r="O368" i="1" l="1"/>
  <c r="Q368" i="1" s="1"/>
  <c r="N368" i="1"/>
  <c r="J368" i="1"/>
  <c r="L368" i="1" s="1"/>
  <c r="I368" i="1"/>
  <c r="F368" i="1"/>
  <c r="G368" i="1" s="1"/>
  <c r="A368" i="1"/>
  <c r="A380" i="1" s="1"/>
  <c r="T380" i="1" l="1"/>
  <c r="A392" i="1"/>
  <c r="T392" i="1" s="1"/>
  <c r="T368" i="1"/>
  <c r="O367" i="1"/>
  <c r="Q367" i="1" s="1"/>
  <c r="N367" i="1"/>
  <c r="J367" i="1"/>
  <c r="L367" i="1" s="1"/>
  <c r="I367" i="1"/>
  <c r="F367" i="1"/>
  <c r="G367" i="1" s="1"/>
  <c r="A367" i="1"/>
  <c r="T367" i="1" l="1"/>
  <c r="A379" i="1"/>
  <c r="O366" i="1"/>
  <c r="Q366" i="1" s="1"/>
  <c r="N366" i="1"/>
  <c r="J366" i="1"/>
  <c r="L366" i="1" s="1"/>
  <c r="I366" i="1"/>
  <c r="F366" i="1"/>
  <c r="G366" i="1" s="1"/>
  <c r="A366" i="1"/>
  <c r="T379" i="1" l="1"/>
  <c r="A391" i="1"/>
  <c r="T391" i="1" s="1"/>
  <c r="T366" i="1"/>
  <c r="A378" i="1"/>
  <c r="O365" i="1"/>
  <c r="Q365" i="1" s="1"/>
  <c r="N365" i="1"/>
  <c r="J365" i="1"/>
  <c r="L365" i="1" s="1"/>
  <c r="I365" i="1"/>
  <c r="F365" i="1"/>
  <c r="G365" i="1" s="1"/>
  <c r="A365" i="1"/>
  <c r="T378" i="1" l="1"/>
  <c r="A390" i="1"/>
  <c r="T390" i="1" s="1"/>
  <c r="T365" i="1"/>
  <c r="A377" i="1"/>
  <c r="O364" i="1"/>
  <c r="Q364" i="1" s="1"/>
  <c r="N364" i="1"/>
  <c r="J364" i="1"/>
  <c r="L364" i="1" s="1"/>
  <c r="I364" i="1"/>
  <c r="F364" i="1"/>
  <c r="G364" i="1" s="1"/>
  <c r="A364" i="1"/>
  <c r="T377" i="1" l="1"/>
  <c r="A389" i="1"/>
  <c r="T389" i="1" s="1"/>
  <c r="T364" i="1"/>
  <c r="A376" i="1"/>
  <c r="O363" i="1"/>
  <c r="Q363" i="1" s="1"/>
  <c r="N363" i="1"/>
  <c r="J363" i="1"/>
  <c r="L363" i="1" s="1"/>
  <c r="I363" i="1"/>
  <c r="F363" i="1"/>
  <c r="G363" i="1" s="1"/>
  <c r="A363" i="1"/>
  <c r="A375" i="1" s="1"/>
  <c r="T375" i="1" l="1"/>
  <c r="A387" i="1"/>
  <c r="T387" i="1" s="1"/>
  <c r="T376" i="1"/>
  <c r="A388" i="1"/>
  <c r="T388" i="1" s="1"/>
  <c r="T363" i="1"/>
  <c r="O362" i="1"/>
  <c r="Q362" i="1" s="1"/>
  <c r="N362" i="1"/>
  <c r="J362" i="1"/>
  <c r="L362" i="1" s="1"/>
  <c r="I362" i="1"/>
  <c r="F362" i="1"/>
  <c r="G362" i="1" s="1"/>
  <c r="A362" i="1"/>
  <c r="A374" i="1" s="1"/>
  <c r="T374" i="1" l="1"/>
  <c r="A386" i="1"/>
  <c r="T386" i="1" s="1"/>
  <c r="T362" i="1"/>
  <c r="O361" i="1"/>
  <c r="Q361" i="1" s="1"/>
  <c r="N361" i="1"/>
  <c r="J361" i="1"/>
  <c r="L361" i="1" s="1"/>
  <c r="I361" i="1"/>
  <c r="F361" i="1"/>
  <c r="G361" i="1" s="1"/>
  <c r="A361" i="1"/>
  <c r="T361" i="1" l="1"/>
  <c r="A373" i="1"/>
  <c r="O360" i="1"/>
  <c r="Q360" i="1" s="1"/>
  <c r="N360" i="1"/>
  <c r="J360" i="1"/>
  <c r="L360" i="1" s="1"/>
  <c r="I360" i="1"/>
  <c r="F360" i="1"/>
  <c r="G360" i="1" s="1"/>
  <c r="A360" i="1"/>
  <c r="T373" i="1" l="1"/>
  <c r="A385" i="1"/>
  <c r="T385" i="1" s="1"/>
  <c r="T360" i="1"/>
  <c r="A372" i="1"/>
  <c r="O359" i="1"/>
  <c r="Q359" i="1" s="1"/>
  <c r="N359" i="1"/>
  <c r="J359" i="1"/>
  <c r="L359" i="1" s="1"/>
  <c r="I359" i="1"/>
  <c r="F359" i="1"/>
  <c r="G359" i="1" s="1"/>
  <c r="A359" i="1"/>
  <c r="T359" i="1" l="1"/>
  <c r="A371" i="1"/>
  <c r="A384" i="1"/>
  <c r="T384" i="1" s="1"/>
  <c r="T372" i="1"/>
  <c r="O358" i="1"/>
  <c r="Q358" i="1" s="1"/>
  <c r="N358" i="1"/>
  <c r="J358" i="1"/>
  <c r="L358" i="1" s="1"/>
  <c r="I358" i="1"/>
  <c r="G358" i="1"/>
  <c r="F358" i="1"/>
  <c r="A358" i="1"/>
  <c r="T358" i="1" l="1"/>
  <c r="A370" i="1"/>
  <c r="A383" i="1"/>
  <c r="T383" i="1" s="1"/>
  <c r="T371" i="1"/>
  <c r="A357" i="1"/>
  <c r="O357" i="1"/>
  <c r="Q357" i="1" s="1"/>
  <c r="N357" i="1"/>
  <c r="J357" i="1"/>
  <c r="L357" i="1" s="1"/>
  <c r="I357" i="1"/>
  <c r="F357" i="1"/>
  <c r="G357" i="1" s="1"/>
  <c r="T357" i="1" l="1"/>
  <c r="A369" i="1"/>
  <c r="T370" i="1"/>
  <c r="A382" i="1"/>
  <c r="T382" i="1" s="1"/>
  <c r="T356" i="1"/>
  <c r="O356" i="1"/>
  <c r="Q356" i="1" s="1"/>
  <c r="N356" i="1"/>
  <c r="J356" i="1"/>
  <c r="L356" i="1" s="1"/>
  <c r="I356" i="1"/>
  <c r="F356" i="1"/>
  <c r="G356" i="1" s="1"/>
  <c r="A381" i="1" l="1"/>
  <c r="T381" i="1" s="1"/>
  <c r="T369" i="1"/>
  <c r="T355" i="1"/>
  <c r="O355" i="1"/>
  <c r="Q355" i="1" s="1"/>
  <c r="N355" i="1"/>
  <c r="J355" i="1"/>
  <c r="L355" i="1" s="1"/>
  <c r="I355" i="1"/>
  <c r="G355" i="1"/>
  <c r="F355" i="1"/>
  <c r="T354" i="1" l="1"/>
  <c r="O354" i="1"/>
  <c r="Q354" i="1" s="1"/>
  <c r="N354" i="1"/>
  <c r="J354" i="1"/>
  <c r="L354" i="1" s="1"/>
  <c r="I354" i="1"/>
  <c r="F354" i="1"/>
  <c r="G354" i="1" s="1"/>
  <c r="N353" i="1" l="1"/>
  <c r="I353" i="1"/>
  <c r="F353" i="1"/>
  <c r="G353" i="1" s="1"/>
  <c r="T353" i="1"/>
  <c r="O353" i="1"/>
  <c r="Q353" i="1" s="1"/>
  <c r="J353" i="1"/>
  <c r="L353" i="1" s="1"/>
  <c r="T352" i="1" l="1"/>
  <c r="O352" i="1"/>
  <c r="Q352" i="1" s="1"/>
  <c r="N352" i="1"/>
  <c r="J352" i="1"/>
  <c r="L352" i="1" s="1"/>
  <c r="I352" i="1"/>
  <c r="F352" i="1"/>
  <c r="G352" i="1" s="1"/>
  <c r="T351" i="1" l="1"/>
  <c r="O351" i="1"/>
  <c r="Q351" i="1" s="1"/>
  <c r="N351" i="1"/>
  <c r="J351" i="1"/>
  <c r="L351" i="1" s="1"/>
  <c r="I351" i="1"/>
  <c r="F351" i="1"/>
  <c r="G351" i="1" s="1"/>
  <c r="T350" i="1" l="1"/>
  <c r="O350" i="1"/>
  <c r="Q350" i="1" s="1"/>
  <c r="N350" i="1"/>
  <c r="J350" i="1"/>
  <c r="L350" i="1" s="1"/>
  <c r="I350" i="1"/>
  <c r="F350" i="1"/>
  <c r="G350" i="1" s="1"/>
  <c r="T349" i="1" l="1"/>
  <c r="O349" i="1"/>
  <c r="Q349" i="1" s="1"/>
  <c r="N349" i="1"/>
  <c r="J349" i="1"/>
  <c r="L349" i="1" s="1"/>
  <c r="I349" i="1"/>
  <c r="F349" i="1"/>
  <c r="G349" i="1" s="1"/>
  <c r="T348" i="1" l="1"/>
  <c r="O348" i="1"/>
  <c r="Q348" i="1" s="1"/>
  <c r="N348" i="1"/>
  <c r="J348" i="1"/>
  <c r="L348" i="1" s="1"/>
  <c r="I348" i="1"/>
  <c r="F348" i="1"/>
  <c r="G348" i="1" s="1"/>
  <c r="T347" i="1" l="1"/>
  <c r="O347" i="1"/>
  <c r="Q347" i="1" s="1"/>
  <c r="N347" i="1"/>
  <c r="J347" i="1"/>
  <c r="L347" i="1" s="1"/>
  <c r="I347" i="1"/>
  <c r="F347" i="1"/>
  <c r="G347" i="1" s="1"/>
  <c r="F334" i="1" l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33" i="1"/>
  <c r="T346" i="1" l="1"/>
  <c r="O346" i="1"/>
  <c r="Q346" i="1" s="1"/>
  <c r="N346" i="1"/>
  <c r="J346" i="1"/>
  <c r="L346" i="1" s="1"/>
  <c r="I346" i="1"/>
  <c r="G346" i="1"/>
  <c r="T345" i="1" l="1"/>
  <c r="O345" i="1"/>
  <c r="Q345" i="1" s="1"/>
  <c r="N345" i="1"/>
  <c r="J345" i="1"/>
  <c r="L345" i="1" s="1"/>
  <c r="I345" i="1"/>
  <c r="G345" i="1"/>
  <c r="T344" i="1" l="1"/>
  <c r="O344" i="1"/>
  <c r="Q344" i="1" s="1"/>
  <c r="N344" i="1"/>
  <c r="J344" i="1"/>
  <c r="L344" i="1" s="1"/>
  <c r="I344" i="1"/>
  <c r="G344" i="1"/>
  <c r="T343" i="1" l="1"/>
  <c r="O343" i="1"/>
  <c r="Q343" i="1" s="1"/>
  <c r="N343" i="1"/>
  <c r="J343" i="1"/>
  <c r="L343" i="1" s="1"/>
  <c r="I343" i="1"/>
  <c r="G343" i="1"/>
  <c r="T342" i="1" l="1"/>
  <c r="O342" i="1"/>
  <c r="Q342" i="1" s="1"/>
  <c r="N342" i="1"/>
  <c r="J342" i="1"/>
  <c r="L342" i="1" s="1"/>
  <c r="I342" i="1"/>
  <c r="G342" i="1"/>
  <c r="T341" i="1" l="1"/>
  <c r="O341" i="1"/>
  <c r="Q341" i="1" s="1"/>
  <c r="N341" i="1"/>
  <c r="J341" i="1"/>
  <c r="L341" i="1" s="1"/>
  <c r="I341" i="1"/>
  <c r="G341" i="1"/>
  <c r="T340" i="1" l="1"/>
  <c r="O340" i="1"/>
  <c r="Q340" i="1" s="1"/>
  <c r="N340" i="1"/>
  <c r="J340" i="1"/>
  <c r="L340" i="1" s="1"/>
  <c r="I340" i="1"/>
  <c r="G340" i="1"/>
  <c r="T339" i="1" l="1"/>
  <c r="O339" i="1"/>
  <c r="Q339" i="1" s="1"/>
  <c r="N339" i="1"/>
  <c r="J339" i="1"/>
  <c r="L339" i="1" s="1"/>
  <c r="I339" i="1"/>
  <c r="G339" i="1"/>
  <c r="T338" i="1" l="1"/>
  <c r="O338" i="1"/>
  <c r="Q338" i="1" s="1"/>
  <c r="N338" i="1"/>
  <c r="J338" i="1"/>
  <c r="L338" i="1" s="1"/>
  <c r="I338" i="1"/>
  <c r="G338" i="1"/>
  <c r="T337" i="1" l="1"/>
  <c r="O337" i="1"/>
  <c r="Q337" i="1" s="1"/>
  <c r="N337" i="1"/>
  <c r="J337" i="1"/>
  <c r="L337" i="1" s="1"/>
  <c r="I337" i="1"/>
  <c r="G337" i="1"/>
  <c r="T336" i="1" l="1"/>
  <c r="O336" i="1"/>
  <c r="Q336" i="1" s="1"/>
  <c r="N336" i="1"/>
  <c r="J336" i="1"/>
  <c r="L336" i="1" s="1"/>
  <c r="I336" i="1"/>
  <c r="G336" i="1"/>
  <c r="T335" i="1" l="1"/>
  <c r="O335" i="1"/>
  <c r="Q335" i="1" s="1"/>
  <c r="N335" i="1"/>
  <c r="J335" i="1"/>
  <c r="L335" i="1" s="1"/>
  <c r="I335" i="1"/>
  <c r="G335" i="1"/>
  <c r="T334" i="1" l="1"/>
  <c r="O334" i="1"/>
  <c r="Q334" i="1" s="1"/>
  <c r="N334" i="1"/>
  <c r="J334" i="1"/>
  <c r="L334" i="1" s="1"/>
  <c r="I334" i="1"/>
  <c r="G334" i="1"/>
  <c r="T333" i="1" l="1"/>
  <c r="O333" i="1"/>
  <c r="Q333" i="1" s="1"/>
  <c r="N333" i="1"/>
  <c r="J333" i="1"/>
  <c r="L333" i="1" s="1"/>
  <c r="I333" i="1"/>
  <c r="G333" i="1"/>
  <c r="N332" i="1" l="1"/>
  <c r="N331" i="1"/>
  <c r="I332" i="1"/>
  <c r="I331" i="1"/>
  <c r="F332" i="1"/>
  <c r="F331" i="1"/>
  <c r="T332" i="1" l="1"/>
  <c r="O332" i="1"/>
  <c r="Q332" i="1" s="1"/>
  <c r="J332" i="1"/>
  <c r="L332" i="1" s="1"/>
  <c r="G332" i="1"/>
  <c r="T331" i="1" l="1"/>
  <c r="O331" i="1"/>
  <c r="Q331" i="1" s="1"/>
  <c r="J331" i="1"/>
  <c r="L331" i="1" s="1"/>
  <c r="G331" i="1"/>
  <c r="T330" i="1" l="1"/>
  <c r="O330" i="1"/>
  <c r="Q330" i="1" s="1"/>
  <c r="N330" i="1"/>
  <c r="J330" i="1"/>
  <c r="L330" i="1" s="1"/>
  <c r="I330" i="1"/>
  <c r="F330" i="1"/>
  <c r="G330" i="1" s="1"/>
  <c r="T329" i="1" l="1"/>
  <c r="O329" i="1"/>
  <c r="Q329" i="1" s="1"/>
  <c r="N329" i="1"/>
  <c r="J329" i="1"/>
  <c r="L329" i="1" s="1"/>
  <c r="I329" i="1"/>
  <c r="F329" i="1"/>
  <c r="G329" i="1" s="1"/>
  <c r="T328" i="1" l="1"/>
  <c r="O328" i="1"/>
  <c r="Q328" i="1" s="1"/>
  <c r="N328" i="1"/>
  <c r="J328" i="1"/>
  <c r="L328" i="1" s="1"/>
  <c r="I328" i="1"/>
  <c r="F328" i="1"/>
  <c r="G328" i="1" s="1"/>
  <c r="T327" i="1" l="1"/>
  <c r="O327" i="1"/>
  <c r="Q327" i="1" s="1"/>
  <c r="N327" i="1"/>
  <c r="J327" i="1"/>
  <c r="L327" i="1" s="1"/>
  <c r="I327" i="1"/>
  <c r="F327" i="1"/>
  <c r="G327" i="1" s="1"/>
  <c r="T326" i="1" l="1"/>
  <c r="O326" i="1"/>
  <c r="Q326" i="1" s="1"/>
  <c r="N326" i="1"/>
  <c r="J326" i="1"/>
  <c r="L326" i="1" s="1"/>
  <c r="I326" i="1"/>
  <c r="F326" i="1"/>
  <c r="G326" i="1" s="1"/>
  <c r="T325" i="1" l="1"/>
  <c r="O325" i="1"/>
  <c r="Q325" i="1" s="1"/>
  <c r="N325" i="1"/>
  <c r="J325" i="1"/>
  <c r="L325" i="1" s="1"/>
  <c r="I325" i="1"/>
  <c r="F325" i="1"/>
  <c r="G325" i="1" s="1"/>
  <c r="T324" i="1" l="1"/>
  <c r="O324" i="1"/>
  <c r="Q324" i="1" s="1"/>
  <c r="N324" i="1"/>
  <c r="J324" i="1"/>
  <c r="L324" i="1" s="1"/>
  <c r="I324" i="1"/>
  <c r="F324" i="1"/>
  <c r="G324" i="1" s="1"/>
  <c r="T323" i="1" l="1"/>
  <c r="O323" i="1"/>
  <c r="Q323" i="1" s="1"/>
  <c r="N323" i="1"/>
  <c r="J323" i="1"/>
  <c r="L323" i="1" s="1"/>
  <c r="I323" i="1"/>
  <c r="F323" i="1"/>
  <c r="G323" i="1" s="1"/>
  <c r="T322" i="1" l="1"/>
  <c r="O322" i="1"/>
  <c r="Q322" i="1" s="1"/>
  <c r="N322" i="1"/>
  <c r="J322" i="1"/>
  <c r="L322" i="1" s="1"/>
  <c r="I322" i="1"/>
  <c r="F322" i="1"/>
  <c r="G322" i="1" s="1"/>
  <c r="N321" i="1" l="1"/>
  <c r="I321" i="1"/>
  <c r="F321" i="1"/>
  <c r="T321" i="1"/>
  <c r="O321" i="1"/>
  <c r="Q321" i="1" s="1"/>
  <c r="J321" i="1"/>
  <c r="L321" i="1" s="1"/>
  <c r="G321" i="1"/>
  <c r="T320" i="1" l="1"/>
  <c r="O320" i="1"/>
  <c r="Q320" i="1" s="1"/>
  <c r="N320" i="1"/>
  <c r="J320" i="1"/>
  <c r="L320" i="1" s="1"/>
  <c r="I320" i="1"/>
  <c r="F320" i="1"/>
  <c r="G320" i="1" s="1"/>
  <c r="T319" i="1" l="1"/>
  <c r="O319" i="1"/>
  <c r="Q319" i="1" s="1"/>
  <c r="N319" i="1"/>
  <c r="J319" i="1"/>
  <c r="L319" i="1" s="1"/>
  <c r="I319" i="1"/>
  <c r="F319" i="1"/>
  <c r="G319" i="1" s="1"/>
  <c r="N318" i="1" l="1"/>
  <c r="I318" i="1"/>
  <c r="F318" i="1"/>
  <c r="G318" i="1" s="1"/>
  <c r="T318" i="1"/>
  <c r="O318" i="1"/>
  <c r="Q318" i="1" s="1"/>
  <c r="J318" i="1"/>
  <c r="L318" i="1" s="1"/>
  <c r="T317" i="1" l="1"/>
  <c r="O317" i="1"/>
  <c r="Q317" i="1" s="1"/>
  <c r="N317" i="1"/>
  <c r="J317" i="1"/>
  <c r="L317" i="1" s="1"/>
  <c r="I317" i="1"/>
  <c r="F317" i="1"/>
  <c r="G317" i="1" s="1"/>
  <c r="T316" i="1" l="1"/>
  <c r="O316" i="1"/>
  <c r="Q316" i="1" s="1"/>
  <c r="N316" i="1"/>
  <c r="J316" i="1"/>
  <c r="L316" i="1" s="1"/>
  <c r="I316" i="1"/>
  <c r="F316" i="1"/>
  <c r="G316" i="1" s="1"/>
  <c r="T315" i="1" l="1"/>
  <c r="O315" i="1"/>
  <c r="Q315" i="1" s="1"/>
  <c r="N315" i="1"/>
  <c r="J315" i="1"/>
  <c r="L315" i="1" s="1"/>
  <c r="I315" i="1"/>
  <c r="F315" i="1"/>
  <c r="G315" i="1" s="1"/>
  <c r="T314" i="1" l="1"/>
  <c r="O314" i="1"/>
  <c r="Q314" i="1" s="1"/>
  <c r="N314" i="1"/>
  <c r="J314" i="1"/>
  <c r="L314" i="1" s="1"/>
  <c r="I314" i="1"/>
  <c r="F314" i="1"/>
  <c r="G314" i="1" s="1"/>
  <c r="T313" i="1" l="1"/>
  <c r="O313" i="1"/>
  <c r="Q313" i="1" s="1"/>
  <c r="N313" i="1"/>
  <c r="J313" i="1"/>
  <c r="L313" i="1" s="1"/>
  <c r="I313" i="1"/>
  <c r="F313" i="1"/>
  <c r="G313" i="1" s="1"/>
  <c r="T312" i="1" l="1"/>
  <c r="O312" i="1"/>
  <c r="Q312" i="1" s="1"/>
  <c r="N312" i="1"/>
  <c r="J312" i="1"/>
  <c r="L312" i="1" s="1"/>
  <c r="I312" i="1"/>
  <c r="F312" i="1"/>
  <c r="G312" i="1" s="1"/>
  <c r="T311" i="1" l="1"/>
  <c r="O311" i="1"/>
  <c r="Q311" i="1" s="1"/>
  <c r="N311" i="1"/>
  <c r="J311" i="1"/>
  <c r="L311" i="1" s="1"/>
  <c r="I311" i="1"/>
  <c r="F311" i="1"/>
  <c r="G311" i="1" s="1"/>
  <c r="T310" i="1" l="1"/>
  <c r="O310" i="1"/>
  <c r="Q310" i="1" s="1"/>
  <c r="N310" i="1"/>
  <c r="J310" i="1"/>
  <c r="L310" i="1" s="1"/>
  <c r="I310" i="1"/>
  <c r="F310" i="1"/>
  <c r="G310" i="1" s="1"/>
  <c r="T309" i="1" l="1"/>
  <c r="O309" i="1"/>
  <c r="Q309" i="1" s="1"/>
  <c r="N309" i="1"/>
  <c r="J309" i="1"/>
  <c r="L309" i="1" s="1"/>
  <c r="I309" i="1"/>
  <c r="F309" i="1"/>
  <c r="G309" i="1" s="1"/>
  <c r="T308" i="1" l="1"/>
  <c r="O308" i="1"/>
  <c r="Q308" i="1" s="1"/>
  <c r="N308" i="1"/>
  <c r="J308" i="1"/>
  <c r="L308" i="1" s="1"/>
  <c r="I308" i="1"/>
  <c r="F308" i="1"/>
  <c r="G308" i="1" s="1"/>
  <c r="B308" i="1"/>
  <c r="S308" i="1" l="1"/>
  <c r="B320" i="1"/>
  <c r="T307" i="1"/>
  <c r="O307" i="1"/>
  <c r="Q307" i="1" s="1"/>
  <c r="N307" i="1"/>
  <c r="J307" i="1"/>
  <c r="L307" i="1" s="1"/>
  <c r="I307" i="1"/>
  <c r="F307" i="1"/>
  <c r="G307" i="1" s="1"/>
  <c r="B307" i="1"/>
  <c r="S320" i="1" l="1"/>
  <c r="B332" i="1"/>
  <c r="S307" i="1"/>
  <c r="B319" i="1"/>
  <c r="T306" i="1"/>
  <c r="O306" i="1"/>
  <c r="Q306" i="1" s="1"/>
  <c r="N306" i="1"/>
  <c r="J306" i="1"/>
  <c r="L306" i="1" s="1"/>
  <c r="I306" i="1"/>
  <c r="F306" i="1"/>
  <c r="G306" i="1" s="1"/>
  <c r="B306" i="1"/>
  <c r="S332" i="1" l="1"/>
  <c r="B344" i="1"/>
  <c r="S319" i="1"/>
  <c r="B331" i="1"/>
  <c r="S306" i="1"/>
  <c r="B318" i="1"/>
  <c r="N304" i="1"/>
  <c r="I304" i="1"/>
  <c r="F304" i="1"/>
  <c r="T305" i="1"/>
  <c r="O305" i="1"/>
  <c r="Q305" i="1" s="1"/>
  <c r="N305" i="1"/>
  <c r="J305" i="1"/>
  <c r="L305" i="1" s="1"/>
  <c r="I305" i="1"/>
  <c r="F305" i="1"/>
  <c r="G305" i="1" s="1"/>
  <c r="B305" i="1"/>
  <c r="S344" i="1" l="1"/>
  <c r="B356" i="1"/>
  <c r="S318" i="1"/>
  <c r="B330" i="1"/>
  <c r="S331" i="1"/>
  <c r="B343" i="1"/>
  <c r="S305" i="1"/>
  <c r="B317" i="1"/>
  <c r="T304" i="1"/>
  <c r="O304" i="1"/>
  <c r="Q304" i="1" s="1"/>
  <c r="J304" i="1"/>
  <c r="L304" i="1" s="1"/>
  <c r="G304" i="1"/>
  <c r="B298" i="1"/>
  <c r="B310" i="1" s="1"/>
  <c r="B299" i="1"/>
  <c r="B311" i="1" s="1"/>
  <c r="B300" i="1"/>
  <c r="B312" i="1" s="1"/>
  <c r="B301" i="1"/>
  <c r="B313" i="1" s="1"/>
  <c r="B302" i="1"/>
  <c r="B314" i="1" s="1"/>
  <c r="B303" i="1"/>
  <c r="B315" i="1" s="1"/>
  <c r="B304" i="1"/>
  <c r="B316" i="1" s="1"/>
  <c r="B297" i="1"/>
  <c r="B309" i="1" s="1"/>
  <c r="S304" i="1" l="1"/>
  <c r="S343" i="1"/>
  <c r="B355" i="1"/>
  <c r="S356" i="1"/>
  <c r="B368" i="1"/>
  <c r="S314" i="1"/>
  <c r="B326" i="1"/>
  <c r="S316" i="1"/>
  <c r="B328" i="1"/>
  <c r="S330" i="1"/>
  <c r="B342" i="1"/>
  <c r="S317" i="1"/>
  <c r="B329" i="1"/>
  <c r="S315" i="1"/>
  <c r="B327" i="1"/>
  <c r="B321" i="1"/>
  <c r="S309" i="1"/>
  <c r="S310" i="1"/>
  <c r="B322" i="1"/>
  <c r="S313" i="1"/>
  <c r="B325" i="1"/>
  <c r="S312" i="1"/>
  <c r="B324" i="1"/>
  <c r="S311" i="1"/>
  <c r="B323" i="1"/>
  <c r="S303" i="1"/>
  <c r="T303" i="1"/>
  <c r="O303" i="1"/>
  <c r="Q303" i="1" s="1"/>
  <c r="N303" i="1"/>
  <c r="J303" i="1"/>
  <c r="L303" i="1" s="1"/>
  <c r="I303" i="1"/>
  <c r="F303" i="1"/>
  <c r="G303" i="1" s="1"/>
  <c r="S368" i="1" l="1"/>
  <c r="B380" i="1"/>
  <c r="S342" i="1"/>
  <c r="B354" i="1"/>
  <c r="S355" i="1"/>
  <c r="B367" i="1"/>
  <c r="S329" i="1"/>
  <c r="B341" i="1"/>
  <c r="S321" i="1"/>
  <c r="B333" i="1"/>
  <c r="S325" i="1"/>
  <c r="B337" i="1"/>
  <c r="S323" i="1"/>
  <c r="B335" i="1"/>
  <c r="S324" i="1"/>
  <c r="B336" i="1"/>
  <c r="S327" i="1"/>
  <c r="B339" i="1"/>
  <c r="B338" i="1"/>
  <c r="S326" i="1"/>
  <c r="S322" i="1"/>
  <c r="B334" i="1"/>
  <c r="S328" i="1"/>
  <c r="B340" i="1"/>
  <c r="T302" i="1"/>
  <c r="S302" i="1"/>
  <c r="O302" i="1"/>
  <c r="Q302" i="1" s="1"/>
  <c r="N302" i="1"/>
  <c r="J302" i="1"/>
  <c r="L302" i="1" s="1"/>
  <c r="I302" i="1"/>
  <c r="F302" i="1"/>
  <c r="G302" i="1" s="1"/>
  <c r="S380" i="1" l="1"/>
  <c r="B392" i="1"/>
  <c r="S392" i="1" s="1"/>
  <c r="S340" i="1"/>
  <c r="B352" i="1"/>
  <c r="S367" i="1"/>
  <c r="B379" i="1"/>
  <c r="S337" i="1"/>
  <c r="B349" i="1"/>
  <c r="S354" i="1"/>
  <c r="B366" i="1"/>
  <c r="S336" i="1"/>
  <c r="B348" i="1"/>
  <c r="S341" i="1"/>
  <c r="B353" i="1"/>
  <c r="S338" i="1"/>
  <c r="B350" i="1"/>
  <c r="S335" i="1"/>
  <c r="B347" i="1"/>
  <c r="S339" i="1"/>
  <c r="B351" i="1"/>
  <c r="B346" i="1"/>
  <c r="S334" i="1"/>
  <c r="S333" i="1"/>
  <c r="B345" i="1"/>
  <c r="T301" i="1"/>
  <c r="S301" i="1"/>
  <c r="O301" i="1"/>
  <c r="Q301" i="1" s="1"/>
  <c r="N301" i="1"/>
  <c r="J301" i="1"/>
  <c r="L301" i="1" s="1"/>
  <c r="I301" i="1"/>
  <c r="F301" i="1"/>
  <c r="G301" i="1" s="1"/>
  <c r="S379" i="1" l="1"/>
  <c r="B391" i="1"/>
  <c r="S391" i="1" s="1"/>
  <c r="S366" i="1"/>
  <c r="B378" i="1"/>
  <c r="S349" i="1"/>
  <c r="B361" i="1"/>
  <c r="S347" i="1"/>
  <c r="B359" i="1"/>
  <c r="S350" i="1"/>
  <c r="B362" i="1"/>
  <c r="S346" i="1"/>
  <c r="B358" i="1"/>
  <c r="B363" i="1"/>
  <c r="S351" i="1"/>
  <c r="S348" i="1"/>
  <c r="B360" i="1"/>
  <c r="S352" i="1"/>
  <c r="B364" i="1"/>
  <c r="S345" i="1"/>
  <c r="B357" i="1"/>
  <c r="S353" i="1"/>
  <c r="B365" i="1"/>
  <c r="N298" i="1"/>
  <c r="N299" i="1"/>
  <c r="N300" i="1"/>
  <c r="N297" i="1"/>
  <c r="I298" i="1"/>
  <c r="I299" i="1"/>
  <c r="I300" i="1"/>
  <c r="I297" i="1"/>
  <c r="T300" i="1"/>
  <c r="S300" i="1"/>
  <c r="O300" i="1"/>
  <c r="Q300" i="1" s="1"/>
  <c r="J300" i="1"/>
  <c r="L300" i="1" s="1"/>
  <c r="F300" i="1"/>
  <c r="G300" i="1" s="1"/>
  <c r="T299" i="1"/>
  <c r="S299" i="1"/>
  <c r="O299" i="1"/>
  <c r="Q299" i="1" s="1"/>
  <c r="J299" i="1"/>
  <c r="L299" i="1" s="1"/>
  <c r="F299" i="1"/>
  <c r="G299" i="1" s="1"/>
  <c r="T298" i="1"/>
  <c r="S298" i="1"/>
  <c r="O298" i="1"/>
  <c r="Q298" i="1" s="1"/>
  <c r="J298" i="1"/>
  <c r="L298" i="1" s="1"/>
  <c r="F298" i="1"/>
  <c r="G298" i="1" s="1"/>
  <c r="F297" i="1"/>
  <c r="G297" i="1" s="1"/>
  <c r="T297" i="1"/>
  <c r="S297" i="1"/>
  <c r="O297" i="1"/>
  <c r="Q297" i="1" s="1"/>
  <c r="J297" i="1"/>
  <c r="L297" i="1" s="1"/>
  <c r="F296" i="1"/>
  <c r="G296" i="1"/>
  <c r="T296" i="1"/>
  <c r="S296" i="1"/>
  <c r="O296" i="1"/>
  <c r="Q296" i="1" s="1"/>
  <c r="N296" i="1"/>
  <c r="J296" i="1"/>
  <c r="L296" i="1" s="1"/>
  <c r="I296" i="1"/>
  <c r="T295" i="1"/>
  <c r="S295" i="1"/>
  <c r="O295" i="1"/>
  <c r="Q295" i="1" s="1"/>
  <c r="N295" i="1"/>
  <c r="J295" i="1"/>
  <c r="L295" i="1" s="1"/>
  <c r="I295" i="1"/>
  <c r="F295" i="1"/>
  <c r="G295" i="1" s="1"/>
  <c r="N292" i="1"/>
  <c r="N293" i="1"/>
  <c r="N294" i="1"/>
  <c r="I294" i="1"/>
  <c r="I293" i="1"/>
  <c r="I292" i="1"/>
  <c r="T294" i="1"/>
  <c r="S294" i="1"/>
  <c r="O294" i="1"/>
  <c r="Q294" i="1" s="1"/>
  <c r="J294" i="1"/>
  <c r="L294" i="1" s="1"/>
  <c r="F294" i="1"/>
  <c r="G294" i="1" s="1"/>
  <c r="T293" i="1"/>
  <c r="S293" i="1"/>
  <c r="O293" i="1"/>
  <c r="Q293" i="1" s="1"/>
  <c r="J293" i="1"/>
  <c r="L293" i="1" s="1"/>
  <c r="F293" i="1"/>
  <c r="G293" i="1" s="1"/>
  <c r="F292" i="1"/>
  <c r="G292" i="1" s="1"/>
  <c r="T292" i="1"/>
  <c r="S292" i="1"/>
  <c r="O292" i="1"/>
  <c r="Q292" i="1" s="1"/>
  <c r="J292" i="1"/>
  <c r="L292" i="1" s="1"/>
  <c r="T291" i="1"/>
  <c r="S291" i="1"/>
  <c r="O291" i="1"/>
  <c r="Q291" i="1" s="1"/>
  <c r="N291" i="1"/>
  <c r="J291" i="1"/>
  <c r="L291" i="1" s="1"/>
  <c r="I291" i="1"/>
  <c r="F291" i="1"/>
  <c r="G291" i="1" s="1"/>
  <c r="T290" i="1"/>
  <c r="S290" i="1"/>
  <c r="O290" i="1"/>
  <c r="Q290" i="1" s="1"/>
  <c r="N290" i="1"/>
  <c r="J290" i="1"/>
  <c r="L290" i="1" s="1"/>
  <c r="I290" i="1"/>
  <c r="F290" i="1"/>
  <c r="G290" i="1" s="1"/>
  <c r="T289" i="1"/>
  <c r="S289" i="1"/>
  <c r="O289" i="1"/>
  <c r="Q289" i="1" s="1"/>
  <c r="N289" i="1"/>
  <c r="J289" i="1"/>
  <c r="L289" i="1" s="1"/>
  <c r="I289" i="1"/>
  <c r="F289" i="1"/>
  <c r="G289" i="1" s="1"/>
  <c r="T288" i="1"/>
  <c r="S288" i="1"/>
  <c r="O288" i="1"/>
  <c r="Q288" i="1" s="1"/>
  <c r="N288" i="1"/>
  <c r="J288" i="1"/>
  <c r="L288" i="1" s="1"/>
  <c r="I288" i="1"/>
  <c r="F288" i="1"/>
  <c r="G288" i="1" s="1"/>
  <c r="T287" i="1"/>
  <c r="S287" i="1"/>
  <c r="O287" i="1"/>
  <c r="Q287" i="1" s="1"/>
  <c r="N287" i="1"/>
  <c r="J287" i="1"/>
  <c r="L287" i="1" s="1"/>
  <c r="I287" i="1"/>
  <c r="F287" i="1"/>
  <c r="G287" i="1" s="1"/>
  <c r="F286" i="1"/>
  <c r="G286" i="1" s="1"/>
  <c r="I286" i="1"/>
  <c r="J286" i="1"/>
  <c r="L286" i="1" s="1"/>
  <c r="N286" i="1"/>
  <c r="O286" i="1"/>
  <c r="Q286" i="1" s="1"/>
  <c r="S286" i="1"/>
  <c r="T286" i="1"/>
  <c r="T285" i="1"/>
  <c r="S285" i="1"/>
  <c r="O285" i="1"/>
  <c r="Q285" i="1" s="1"/>
  <c r="N285" i="1"/>
  <c r="J285" i="1"/>
  <c r="L285" i="1" s="1"/>
  <c r="I285" i="1"/>
  <c r="F285" i="1"/>
  <c r="G285" i="1" s="1"/>
  <c r="T284" i="1"/>
  <c r="S284" i="1"/>
  <c r="O284" i="1"/>
  <c r="Q284" i="1" s="1"/>
  <c r="N284" i="1"/>
  <c r="J284" i="1"/>
  <c r="L284" i="1" s="1"/>
  <c r="I284" i="1"/>
  <c r="F284" i="1"/>
  <c r="G284" i="1" s="1"/>
  <c r="T283" i="1"/>
  <c r="S283" i="1"/>
  <c r="O283" i="1"/>
  <c r="Q283" i="1" s="1"/>
  <c r="N283" i="1"/>
  <c r="J283" i="1"/>
  <c r="L283" i="1" s="1"/>
  <c r="I283" i="1"/>
  <c r="F283" i="1"/>
  <c r="G283" i="1" s="1"/>
  <c r="F282" i="1"/>
  <c r="T282" i="1"/>
  <c r="S282" i="1"/>
  <c r="O282" i="1"/>
  <c r="Q282" i="1" s="1"/>
  <c r="N282" i="1"/>
  <c r="J282" i="1"/>
  <c r="L282" i="1" s="1"/>
  <c r="I282" i="1"/>
  <c r="G282" i="1"/>
  <c r="S281" i="1"/>
  <c r="T281" i="1"/>
  <c r="O281" i="1"/>
  <c r="Q281" i="1" s="1"/>
  <c r="N281" i="1"/>
  <c r="J281" i="1"/>
  <c r="L281" i="1" s="1"/>
  <c r="I281" i="1"/>
  <c r="F281" i="1"/>
  <c r="G281" i="1" s="1"/>
  <c r="T280" i="1"/>
  <c r="S280" i="1"/>
  <c r="O280" i="1"/>
  <c r="Q280" i="1" s="1"/>
  <c r="N280" i="1"/>
  <c r="J280" i="1"/>
  <c r="L280" i="1" s="1"/>
  <c r="I280" i="1"/>
  <c r="F280" i="1"/>
  <c r="G280" i="1" s="1"/>
  <c r="T279" i="1"/>
  <c r="S279" i="1"/>
  <c r="O279" i="1"/>
  <c r="Q279" i="1" s="1"/>
  <c r="N279" i="1"/>
  <c r="J279" i="1"/>
  <c r="L279" i="1" s="1"/>
  <c r="I279" i="1"/>
  <c r="F279" i="1"/>
  <c r="G279" i="1" s="1"/>
  <c r="F278" i="1"/>
  <c r="F277" i="1"/>
  <c r="G277" i="1" s="1"/>
  <c r="T278" i="1"/>
  <c r="S278" i="1"/>
  <c r="O278" i="1"/>
  <c r="Q278" i="1" s="1"/>
  <c r="N278" i="1"/>
  <c r="J278" i="1"/>
  <c r="L278" i="1" s="1"/>
  <c r="I278" i="1"/>
  <c r="G278" i="1"/>
  <c r="T277" i="1"/>
  <c r="S277" i="1"/>
  <c r="O277" i="1"/>
  <c r="Q277" i="1" s="1"/>
  <c r="N277" i="1"/>
  <c r="J277" i="1"/>
  <c r="L277" i="1" s="1"/>
  <c r="I277" i="1"/>
  <c r="T276" i="1"/>
  <c r="S276" i="1"/>
  <c r="O276" i="1"/>
  <c r="Q276" i="1" s="1"/>
  <c r="N276" i="1"/>
  <c r="J276" i="1"/>
  <c r="L276" i="1" s="1"/>
  <c r="I276" i="1"/>
  <c r="F276" i="1"/>
  <c r="G276" i="1" s="1"/>
  <c r="T275" i="1"/>
  <c r="S275" i="1"/>
  <c r="O275" i="1"/>
  <c r="Q275" i="1" s="1"/>
  <c r="N275" i="1"/>
  <c r="J275" i="1"/>
  <c r="L275" i="1" s="1"/>
  <c r="I275" i="1"/>
  <c r="F275" i="1"/>
  <c r="G275" i="1" s="1"/>
  <c r="T274" i="1"/>
  <c r="S274" i="1"/>
  <c r="O274" i="1"/>
  <c r="Q274" i="1" s="1"/>
  <c r="N274" i="1"/>
  <c r="J274" i="1"/>
  <c r="L274" i="1" s="1"/>
  <c r="I274" i="1"/>
  <c r="F274" i="1"/>
  <c r="G274" i="1" s="1"/>
  <c r="N273" i="1"/>
  <c r="F273" i="1"/>
  <c r="G273" i="1" s="1"/>
  <c r="I273" i="1"/>
  <c r="T273" i="1"/>
  <c r="S273" i="1"/>
  <c r="O273" i="1"/>
  <c r="Q273" i="1" s="1"/>
  <c r="J273" i="1"/>
  <c r="L273" i="1" s="1"/>
  <c r="T272" i="1"/>
  <c r="S272" i="1"/>
  <c r="O272" i="1"/>
  <c r="Q272" i="1" s="1"/>
  <c r="N272" i="1"/>
  <c r="J272" i="1"/>
  <c r="L272" i="1" s="1"/>
  <c r="I272" i="1"/>
  <c r="F272" i="1"/>
  <c r="G272" i="1" s="1"/>
  <c r="N270" i="1"/>
  <c r="N271" i="1"/>
  <c r="N269" i="1"/>
  <c r="I270" i="1"/>
  <c r="I271" i="1"/>
  <c r="I269" i="1"/>
  <c r="T271" i="1"/>
  <c r="S271" i="1"/>
  <c r="O271" i="1"/>
  <c r="Q271" i="1" s="1"/>
  <c r="J271" i="1"/>
  <c r="L271" i="1" s="1"/>
  <c r="F271" i="1"/>
  <c r="G271" i="1" s="1"/>
  <c r="T270" i="1"/>
  <c r="S270" i="1"/>
  <c r="O270" i="1"/>
  <c r="Q270" i="1" s="1"/>
  <c r="J270" i="1"/>
  <c r="L270" i="1" s="1"/>
  <c r="F270" i="1"/>
  <c r="G270" i="1" s="1"/>
  <c r="F269" i="1"/>
  <c r="G269" i="1" s="1"/>
  <c r="T269" i="1"/>
  <c r="S269" i="1"/>
  <c r="O269" i="1"/>
  <c r="Q269" i="1" s="1"/>
  <c r="J269" i="1"/>
  <c r="L269" i="1" s="1"/>
  <c r="T268" i="1"/>
  <c r="S268" i="1"/>
  <c r="O268" i="1"/>
  <c r="Q268" i="1" s="1"/>
  <c r="N268" i="1"/>
  <c r="J268" i="1"/>
  <c r="L268" i="1" s="1"/>
  <c r="I268" i="1"/>
  <c r="F268" i="1"/>
  <c r="G268" i="1" s="1"/>
  <c r="T267" i="1"/>
  <c r="S267" i="1"/>
  <c r="O267" i="1"/>
  <c r="Q267" i="1" s="1"/>
  <c r="N267" i="1"/>
  <c r="J267" i="1"/>
  <c r="L267" i="1" s="1"/>
  <c r="I267" i="1"/>
  <c r="F267" i="1"/>
  <c r="G267" i="1" s="1"/>
  <c r="T266" i="1"/>
  <c r="S266" i="1"/>
  <c r="O266" i="1"/>
  <c r="Q266" i="1" s="1"/>
  <c r="N266" i="1"/>
  <c r="J266" i="1"/>
  <c r="L266" i="1" s="1"/>
  <c r="I266" i="1"/>
  <c r="F266" i="1"/>
  <c r="G266" i="1" s="1"/>
  <c r="T265" i="1"/>
  <c r="S265" i="1"/>
  <c r="O265" i="1"/>
  <c r="Q265" i="1" s="1"/>
  <c r="N265" i="1"/>
  <c r="J265" i="1"/>
  <c r="L265" i="1" s="1"/>
  <c r="I265" i="1"/>
  <c r="F265" i="1"/>
  <c r="G265" i="1" s="1"/>
  <c r="T264" i="1"/>
  <c r="S264" i="1"/>
  <c r="O264" i="1"/>
  <c r="Q264" i="1" s="1"/>
  <c r="N264" i="1"/>
  <c r="J264" i="1"/>
  <c r="L264" i="1" s="1"/>
  <c r="I264" i="1"/>
  <c r="F264" i="1"/>
  <c r="G264" i="1" s="1"/>
  <c r="T263" i="1"/>
  <c r="S263" i="1"/>
  <c r="O263" i="1"/>
  <c r="Q263" i="1" s="1"/>
  <c r="N263" i="1"/>
  <c r="J263" i="1"/>
  <c r="L263" i="1" s="1"/>
  <c r="I263" i="1"/>
  <c r="F263" i="1"/>
  <c r="G263" i="1" s="1"/>
  <c r="T262" i="1"/>
  <c r="S262" i="1"/>
  <c r="O262" i="1"/>
  <c r="Q262" i="1" s="1"/>
  <c r="N262" i="1"/>
  <c r="J262" i="1"/>
  <c r="L262" i="1" s="1"/>
  <c r="I262" i="1"/>
  <c r="F262" i="1"/>
  <c r="G262" i="1" s="1"/>
  <c r="T261" i="1"/>
  <c r="S261" i="1"/>
  <c r="O261" i="1"/>
  <c r="Q261" i="1" s="1"/>
  <c r="N261" i="1"/>
  <c r="J261" i="1"/>
  <c r="L261" i="1" s="1"/>
  <c r="I261" i="1"/>
  <c r="F261" i="1"/>
  <c r="G261" i="1" s="1"/>
  <c r="T260" i="1"/>
  <c r="S260" i="1"/>
  <c r="O260" i="1"/>
  <c r="Q260" i="1" s="1"/>
  <c r="N260" i="1"/>
  <c r="J260" i="1"/>
  <c r="L260" i="1" s="1"/>
  <c r="I260" i="1"/>
  <c r="F260" i="1"/>
  <c r="G260" i="1" s="1"/>
  <c r="T259" i="1"/>
  <c r="S259" i="1"/>
  <c r="O259" i="1"/>
  <c r="Q259" i="1" s="1"/>
  <c r="N259" i="1"/>
  <c r="J259" i="1"/>
  <c r="L259" i="1" s="1"/>
  <c r="I259" i="1"/>
  <c r="F259" i="1"/>
  <c r="G259" i="1" s="1"/>
  <c r="T258" i="1"/>
  <c r="S258" i="1"/>
  <c r="O258" i="1"/>
  <c r="Q258" i="1" s="1"/>
  <c r="N258" i="1"/>
  <c r="J258" i="1"/>
  <c r="L258" i="1" s="1"/>
  <c r="I258" i="1"/>
  <c r="F258" i="1"/>
  <c r="G258" i="1" s="1"/>
  <c r="N257" i="1"/>
  <c r="I257" i="1"/>
  <c r="F257" i="1"/>
  <c r="G257" i="1" s="1"/>
  <c r="T257" i="1"/>
  <c r="S257" i="1"/>
  <c r="O257" i="1"/>
  <c r="Q257" i="1" s="1"/>
  <c r="J257" i="1"/>
  <c r="L257" i="1" s="1"/>
  <c r="T256" i="1"/>
  <c r="S256" i="1"/>
  <c r="O256" i="1"/>
  <c r="Q256" i="1" s="1"/>
  <c r="N256" i="1"/>
  <c r="J256" i="1"/>
  <c r="L256" i="1" s="1"/>
  <c r="I256" i="1"/>
  <c r="F256" i="1"/>
  <c r="G256" i="1" s="1"/>
  <c r="T255" i="1"/>
  <c r="S255" i="1"/>
  <c r="O255" i="1"/>
  <c r="Q255" i="1" s="1"/>
  <c r="N255" i="1"/>
  <c r="J255" i="1"/>
  <c r="L255" i="1" s="1"/>
  <c r="I255" i="1"/>
  <c r="F255" i="1"/>
  <c r="G255" i="1" s="1"/>
  <c r="T254" i="1"/>
  <c r="S254" i="1"/>
  <c r="O254" i="1"/>
  <c r="Q254" i="1" s="1"/>
  <c r="N254" i="1"/>
  <c r="J254" i="1"/>
  <c r="L254" i="1" s="1"/>
  <c r="I254" i="1"/>
  <c r="F254" i="1"/>
  <c r="G254" i="1" s="1"/>
  <c r="T253" i="1"/>
  <c r="S253" i="1"/>
  <c r="O253" i="1"/>
  <c r="Q253" i="1" s="1"/>
  <c r="N253" i="1"/>
  <c r="J253" i="1"/>
  <c r="L253" i="1" s="1"/>
  <c r="I253" i="1"/>
  <c r="F253" i="1"/>
  <c r="G253" i="1" s="1"/>
  <c r="F252" i="1"/>
  <c r="G252" i="1" s="1"/>
  <c r="T252" i="1"/>
  <c r="S252" i="1"/>
  <c r="O252" i="1"/>
  <c r="Q252" i="1" s="1"/>
  <c r="N252" i="1"/>
  <c r="J252" i="1"/>
  <c r="L252" i="1" s="1"/>
  <c r="I252" i="1"/>
  <c r="T251" i="1"/>
  <c r="S251" i="1"/>
  <c r="O251" i="1"/>
  <c r="Q251" i="1" s="1"/>
  <c r="N251" i="1"/>
  <c r="J251" i="1"/>
  <c r="L251" i="1" s="1"/>
  <c r="I251" i="1"/>
  <c r="F251" i="1"/>
  <c r="G251" i="1" s="1"/>
  <c r="T250" i="1"/>
  <c r="S250" i="1"/>
  <c r="O250" i="1"/>
  <c r="Q250" i="1" s="1"/>
  <c r="N250" i="1"/>
  <c r="J250" i="1"/>
  <c r="L250" i="1" s="1"/>
  <c r="I250" i="1"/>
  <c r="F250" i="1"/>
  <c r="G250" i="1" s="1"/>
  <c r="N249" i="1"/>
  <c r="I249" i="1"/>
  <c r="F249" i="1"/>
  <c r="G249" i="1" s="1"/>
  <c r="T249" i="1"/>
  <c r="S249" i="1"/>
  <c r="O249" i="1"/>
  <c r="Q249" i="1" s="1"/>
  <c r="J249" i="1"/>
  <c r="L249" i="1" s="1"/>
  <c r="F248" i="1"/>
  <c r="G248" i="1" s="1"/>
  <c r="T248" i="1"/>
  <c r="S248" i="1"/>
  <c r="O248" i="1"/>
  <c r="Q248" i="1" s="1"/>
  <c r="N248" i="1"/>
  <c r="J248" i="1"/>
  <c r="L248" i="1" s="1"/>
  <c r="I248" i="1"/>
  <c r="T247" i="1"/>
  <c r="S247" i="1"/>
  <c r="O247" i="1"/>
  <c r="Q247" i="1" s="1"/>
  <c r="N247" i="1"/>
  <c r="J247" i="1"/>
  <c r="L247" i="1" s="1"/>
  <c r="I247" i="1"/>
  <c r="F247" i="1"/>
  <c r="G247" i="1" s="1"/>
  <c r="T246" i="1"/>
  <c r="S246" i="1"/>
  <c r="O246" i="1"/>
  <c r="Q246" i="1" s="1"/>
  <c r="N246" i="1"/>
  <c r="J246" i="1"/>
  <c r="L246" i="1" s="1"/>
  <c r="I246" i="1"/>
  <c r="F246" i="1"/>
  <c r="G246" i="1" s="1"/>
  <c r="T245" i="1"/>
  <c r="S245" i="1"/>
  <c r="O245" i="1"/>
  <c r="Q245" i="1" s="1"/>
  <c r="N245" i="1"/>
  <c r="J245" i="1"/>
  <c r="L245" i="1" s="1"/>
  <c r="I245" i="1"/>
  <c r="F245" i="1"/>
  <c r="G245" i="1" s="1"/>
  <c r="T244" i="1"/>
  <c r="S244" i="1"/>
  <c r="O244" i="1"/>
  <c r="Q244" i="1" s="1"/>
  <c r="N244" i="1"/>
  <c r="J244" i="1"/>
  <c r="L244" i="1" s="1"/>
  <c r="I244" i="1"/>
  <c r="F244" i="1"/>
  <c r="G244" i="1" s="1"/>
  <c r="N243" i="1"/>
  <c r="I243" i="1"/>
  <c r="F243" i="1"/>
  <c r="G243" i="1" s="1"/>
  <c r="T243" i="1"/>
  <c r="S243" i="1"/>
  <c r="O243" i="1"/>
  <c r="Q243" i="1" s="1"/>
  <c r="J243" i="1"/>
  <c r="L243" i="1" s="1"/>
  <c r="T242" i="1"/>
  <c r="S242" i="1"/>
  <c r="O242" i="1"/>
  <c r="Q242" i="1" s="1"/>
  <c r="N242" i="1"/>
  <c r="J242" i="1"/>
  <c r="L242" i="1" s="1"/>
  <c r="I242" i="1"/>
  <c r="F242" i="1"/>
  <c r="G242" i="1" s="1"/>
  <c r="T241" i="1"/>
  <c r="S241" i="1"/>
  <c r="O241" i="1"/>
  <c r="Q241" i="1" s="1"/>
  <c r="N241" i="1"/>
  <c r="J241" i="1"/>
  <c r="L241" i="1" s="1"/>
  <c r="I241" i="1"/>
  <c r="F241" i="1"/>
  <c r="G241" i="1" s="1"/>
  <c r="T240" i="1"/>
  <c r="S240" i="1"/>
  <c r="O240" i="1"/>
  <c r="Q240" i="1" s="1"/>
  <c r="N240" i="1"/>
  <c r="J240" i="1"/>
  <c r="L240" i="1" s="1"/>
  <c r="I240" i="1"/>
  <c r="F240" i="1"/>
  <c r="G240" i="1" s="1"/>
  <c r="T239" i="1"/>
  <c r="S239" i="1"/>
  <c r="O239" i="1"/>
  <c r="Q239" i="1" s="1"/>
  <c r="N239" i="1"/>
  <c r="J239" i="1"/>
  <c r="L239" i="1" s="1"/>
  <c r="I239" i="1"/>
  <c r="F239" i="1"/>
  <c r="G239" i="1" s="1"/>
  <c r="T238" i="1"/>
  <c r="S238" i="1"/>
  <c r="O238" i="1"/>
  <c r="Q238" i="1" s="1"/>
  <c r="N238" i="1"/>
  <c r="J238" i="1"/>
  <c r="L238" i="1" s="1"/>
  <c r="I238" i="1"/>
  <c r="F238" i="1"/>
  <c r="G238" i="1" s="1"/>
  <c r="T237" i="1"/>
  <c r="S237" i="1"/>
  <c r="O237" i="1"/>
  <c r="Q237" i="1" s="1"/>
  <c r="N237" i="1"/>
  <c r="J237" i="1"/>
  <c r="L237" i="1" s="1"/>
  <c r="I237" i="1"/>
  <c r="F237" i="1"/>
  <c r="G237" i="1" s="1"/>
  <c r="T236" i="1"/>
  <c r="S236" i="1"/>
  <c r="O236" i="1"/>
  <c r="Q236" i="1" s="1"/>
  <c r="N236" i="1"/>
  <c r="J236" i="1"/>
  <c r="L236" i="1" s="1"/>
  <c r="I236" i="1"/>
  <c r="F236" i="1"/>
  <c r="G236" i="1" s="1"/>
  <c r="T235" i="1"/>
  <c r="S235" i="1"/>
  <c r="O235" i="1"/>
  <c r="Q235" i="1" s="1"/>
  <c r="N235" i="1"/>
  <c r="J235" i="1"/>
  <c r="L235" i="1" s="1"/>
  <c r="I235" i="1"/>
  <c r="F235" i="1"/>
  <c r="G235" i="1" s="1"/>
  <c r="T234" i="1"/>
  <c r="S234" i="1"/>
  <c r="O234" i="1"/>
  <c r="Q234" i="1" s="1"/>
  <c r="N234" i="1"/>
  <c r="J234" i="1"/>
  <c r="L234" i="1" s="1"/>
  <c r="I234" i="1"/>
  <c r="F234" i="1"/>
  <c r="G234" i="1" s="1"/>
  <c r="T233" i="1"/>
  <c r="S233" i="1"/>
  <c r="O233" i="1"/>
  <c r="Q233" i="1" s="1"/>
  <c r="N233" i="1"/>
  <c r="J233" i="1"/>
  <c r="L233" i="1" s="1"/>
  <c r="I233" i="1"/>
  <c r="F233" i="1"/>
  <c r="G233" i="1" s="1"/>
  <c r="N232" i="1"/>
  <c r="I232" i="1"/>
  <c r="F232" i="1"/>
  <c r="G232" i="1" s="1"/>
  <c r="T232" i="1"/>
  <c r="S232" i="1"/>
  <c r="O232" i="1"/>
  <c r="Q232" i="1" s="1"/>
  <c r="J232" i="1"/>
  <c r="L232" i="1" s="1"/>
  <c r="T231" i="1"/>
  <c r="S231" i="1"/>
  <c r="O231" i="1"/>
  <c r="Q231" i="1" s="1"/>
  <c r="N231" i="1"/>
  <c r="J231" i="1"/>
  <c r="L231" i="1" s="1"/>
  <c r="I231" i="1"/>
  <c r="F231" i="1"/>
  <c r="G231" i="1" s="1"/>
  <c r="T230" i="1"/>
  <c r="S230" i="1"/>
  <c r="O230" i="1"/>
  <c r="Q230" i="1" s="1"/>
  <c r="N230" i="1"/>
  <c r="J230" i="1"/>
  <c r="L230" i="1" s="1"/>
  <c r="I230" i="1"/>
  <c r="F230" i="1"/>
  <c r="G230" i="1" s="1"/>
  <c r="T229" i="1"/>
  <c r="S229" i="1"/>
  <c r="O229" i="1"/>
  <c r="Q229" i="1" s="1"/>
  <c r="N229" i="1"/>
  <c r="J229" i="1"/>
  <c r="L229" i="1" s="1"/>
  <c r="I229" i="1"/>
  <c r="F229" i="1"/>
  <c r="G229" i="1" s="1"/>
  <c r="T228" i="1"/>
  <c r="S228" i="1"/>
  <c r="O228" i="1"/>
  <c r="Q228" i="1" s="1"/>
  <c r="N228" i="1"/>
  <c r="J228" i="1"/>
  <c r="L228" i="1" s="1"/>
  <c r="I228" i="1"/>
  <c r="F228" i="1"/>
  <c r="G228" i="1" s="1"/>
  <c r="T227" i="1"/>
  <c r="S227" i="1"/>
  <c r="O227" i="1"/>
  <c r="Q227" i="1" s="1"/>
  <c r="N227" i="1"/>
  <c r="J227" i="1"/>
  <c r="L227" i="1" s="1"/>
  <c r="I227" i="1"/>
  <c r="F227" i="1"/>
  <c r="G227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19" i="1"/>
  <c r="G219" i="1" s="1"/>
  <c r="T226" i="1"/>
  <c r="S226" i="1"/>
  <c r="O226" i="1"/>
  <c r="Q226" i="1" s="1"/>
  <c r="N226" i="1"/>
  <c r="J226" i="1"/>
  <c r="L226" i="1" s="1"/>
  <c r="I226" i="1"/>
  <c r="T225" i="1"/>
  <c r="S225" i="1"/>
  <c r="O225" i="1"/>
  <c r="Q225" i="1" s="1"/>
  <c r="N225" i="1"/>
  <c r="J225" i="1"/>
  <c r="L225" i="1" s="1"/>
  <c r="I225" i="1"/>
  <c r="T224" i="1"/>
  <c r="S224" i="1"/>
  <c r="O224" i="1"/>
  <c r="Q224" i="1" s="1"/>
  <c r="N224" i="1"/>
  <c r="J224" i="1"/>
  <c r="L224" i="1" s="1"/>
  <c r="I224" i="1"/>
  <c r="T223" i="1"/>
  <c r="S223" i="1"/>
  <c r="O223" i="1"/>
  <c r="Q223" i="1" s="1"/>
  <c r="N223" i="1"/>
  <c r="J223" i="1"/>
  <c r="L223" i="1" s="1"/>
  <c r="I223" i="1"/>
  <c r="T222" i="1"/>
  <c r="S222" i="1"/>
  <c r="O222" i="1"/>
  <c r="Q222" i="1" s="1"/>
  <c r="N222" i="1"/>
  <c r="J222" i="1"/>
  <c r="L222" i="1" s="1"/>
  <c r="I222" i="1"/>
  <c r="I221" i="1"/>
  <c r="N221" i="1"/>
  <c r="N220" i="1"/>
  <c r="N219" i="1"/>
  <c r="I220" i="1"/>
  <c r="I219" i="1"/>
  <c r="T221" i="1"/>
  <c r="S221" i="1"/>
  <c r="O221" i="1"/>
  <c r="Q221" i="1" s="1"/>
  <c r="J221" i="1"/>
  <c r="L221" i="1" s="1"/>
  <c r="T220" i="1"/>
  <c r="S220" i="1"/>
  <c r="O220" i="1"/>
  <c r="Q220" i="1" s="1"/>
  <c r="J220" i="1"/>
  <c r="L220" i="1" s="1"/>
  <c r="T219" i="1"/>
  <c r="S219" i="1"/>
  <c r="O219" i="1"/>
  <c r="Q219" i="1" s="1"/>
  <c r="J219" i="1"/>
  <c r="L219" i="1" s="1"/>
  <c r="T218" i="1"/>
  <c r="S218" i="1"/>
  <c r="O218" i="1"/>
  <c r="Q218" i="1" s="1"/>
  <c r="J218" i="1"/>
  <c r="L218" i="1" s="1"/>
  <c r="G218" i="1"/>
  <c r="T217" i="1"/>
  <c r="S217" i="1"/>
  <c r="O217" i="1"/>
  <c r="Q217" i="1" s="1"/>
  <c r="J217" i="1"/>
  <c r="L217" i="1" s="1"/>
  <c r="G217" i="1"/>
  <c r="T216" i="1"/>
  <c r="S216" i="1"/>
  <c r="O216" i="1"/>
  <c r="Q216" i="1" s="1"/>
  <c r="J216" i="1"/>
  <c r="L216" i="1" s="1"/>
  <c r="G216" i="1"/>
  <c r="T215" i="1"/>
  <c r="S215" i="1"/>
  <c r="O215" i="1"/>
  <c r="Q215" i="1" s="1"/>
  <c r="J215" i="1"/>
  <c r="L215" i="1" s="1"/>
  <c r="G215" i="1"/>
  <c r="T214" i="1"/>
  <c r="S214" i="1"/>
  <c r="O214" i="1"/>
  <c r="Q214" i="1" s="1"/>
  <c r="J214" i="1"/>
  <c r="L214" i="1" s="1"/>
  <c r="G214" i="1"/>
  <c r="T213" i="1"/>
  <c r="S213" i="1"/>
  <c r="O213" i="1"/>
  <c r="Q213" i="1" s="1"/>
  <c r="J213" i="1"/>
  <c r="L213" i="1" s="1"/>
  <c r="G213" i="1"/>
  <c r="T212" i="1"/>
  <c r="S212" i="1"/>
  <c r="O212" i="1"/>
  <c r="Q212" i="1" s="1"/>
  <c r="J212" i="1"/>
  <c r="L212" i="1" s="1"/>
  <c r="G212" i="1"/>
  <c r="T211" i="1"/>
  <c r="S211" i="1"/>
  <c r="O211" i="1"/>
  <c r="Q211" i="1" s="1"/>
  <c r="J211" i="1"/>
  <c r="L211" i="1" s="1"/>
  <c r="G211" i="1"/>
  <c r="T210" i="1"/>
  <c r="S210" i="1"/>
  <c r="O210" i="1"/>
  <c r="Q210" i="1" s="1"/>
  <c r="J210" i="1"/>
  <c r="L210" i="1" s="1"/>
  <c r="G210" i="1"/>
  <c r="T209" i="1"/>
  <c r="S209" i="1"/>
  <c r="O209" i="1"/>
  <c r="Q209" i="1" s="1"/>
  <c r="J209" i="1"/>
  <c r="L209" i="1" s="1"/>
  <c r="G209" i="1"/>
  <c r="T208" i="1"/>
  <c r="S208" i="1"/>
  <c r="O208" i="1"/>
  <c r="Q208" i="1" s="1"/>
  <c r="J208" i="1"/>
  <c r="L208" i="1" s="1"/>
  <c r="G208" i="1"/>
  <c r="T207" i="1"/>
  <c r="S207" i="1"/>
  <c r="O207" i="1"/>
  <c r="Q207" i="1" s="1"/>
  <c r="J207" i="1"/>
  <c r="L207" i="1" s="1"/>
  <c r="G207" i="1"/>
  <c r="T206" i="1"/>
  <c r="S206" i="1"/>
  <c r="O206" i="1"/>
  <c r="Q206" i="1" s="1"/>
  <c r="J206" i="1"/>
  <c r="L206" i="1" s="1"/>
  <c r="G206" i="1"/>
  <c r="T205" i="1"/>
  <c r="S205" i="1"/>
  <c r="O205" i="1"/>
  <c r="Q205" i="1" s="1"/>
  <c r="J205" i="1"/>
  <c r="L205" i="1" s="1"/>
  <c r="G205" i="1"/>
  <c r="T204" i="1"/>
  <c r="S204" i="1"/>
  <c r="O204" i="1"/>
  <c r="Q204" i="1" s="1"/>
  <c r="J204" i="1"/>
  <c r="L204" i="1" s="1"/>
  <c r="G204" i="1"/>
  <c r="T203" i="1"/>
  <c r="S203" i="1"/>
  <c r="O203" i="1"/>
  <c r="Q203" i="1" s="1"/>
  <c r="J203" i="1"/>
  <c r="L203" i="1" s="1"/>
  <c r="G203" i="1"/>
  <c r="T202" i="1"/>
  <c r="S202" i="1"/>
  <c r="O202" i="1"/>
  <c r="Q202" i="1" s="1"/>
  <c r="J202" i="1"/>
  <c r="L202" i="1" s="1"/>
  <c r="G202" i="1"/>
  <c r="T201" i="1"/>
  <c r="S201" i="1"/>
  <c r="O201" i="1"/>
  <c r="Q201" i="1" s="1"/>
  <c r="J201" i="1"/>
  <c r="L201" i="1" s="1"/>
  <c r="G201" i="1"/>
  <c r="T200" i="1"/>
  <c r="S200" i="1"/>
  <c r="O200" i="1"/>
  <c r="Q200" i="1" s="1"/>
  <c r="J200" i="1"/>
  <c r="L200" i="1" s="1"/>
  <c r="G200" i="1"/>
  <c r="T199" i="1"/>
  <c r="S199" i="1"/>
  <c r="O199" i="1"/>
  <c r="Q199" i="1" s="1"/>
  <c r="J199" i="1"/>
  <c r="L199" i="1" s="1"/>
  <c r="G199" i="1"/>
  <c r="T198" i="1"/>
  <c r="S198" i="1"/>
  <c r="O198" i="1"/>
  <c r="Q198" i="1" s="1"/>
  <c r="J198" i="1"/>
  <c r="L198" i="1" s="1"/>
  <c r="G198" i="1"/>
  <c r="T197" i="1"/>
  <c r="S197" i="1"/>
  <c r="O197" i="1"/>
  <c r="Q197" i="1" s="1"/>
  <c r="J197" i="1"/>
  <c r="L197" i="1" s="1"/>
  <c r="G197" i="1"/>
  <c r="G196" i="1"/>
  <c r="J196" i="1"/>
  <c r="L196" i="1" s="1"/>
  <c r="O196" i="1"/>
  <c r="Q196" i="1"/>
  <c r="S196" i="1"/>
  <c r="T196" i="1"/>
  <c r="T195" i="1"/>
  <c r="S195" i="1"/>
  <c r="O195" i="1"/>
  <c r="Q195" i="1" s="1"/>
  <c r="J195" i="1"/>
  <c r="L195" i="1" s="1"/>
  <c r="G195" i="1"/>
  <c r="T194" i="1"/>
  <c r="S194" i="1"/>
  <c r="O194" i="1"/>
  <c r="Q194" i="1" s="1"/>
  <c r="J194" i="1"/>
  <c r="L194" i="1" s="1"/>
  <c r="G194" i="1"/>
  <c r="T193" i="1"/>
  <c r="S193" i="1"/>
  <c r="O193" i="1"/>
  <c r="Q193" i="1"/>
  <c r="J193" i="1"/>
  <c r="L193" i="1" s="1"/>
  <c r="G193" i="1"/>
  <c r="T192" i="1"/>
  <c r="S192" i="1"/>
  <c r="O192" i="1"/>
  <c r="Q192" i="1" s="1"/>
  <c r="J192" i="1"/>
  <c r="L192" i="1" s="1"/>
  <c r="G192" i="1"/>
  <c r="T191" i="1"/>
  <c r="S191" i="1"/>
  <c r="O191" i="1"/>
  <c r="Q191" i="1" s="1"/>
  <c r="J191" i="1"/>
  <c r="L191" i="1" s="1"/>
  <c r="G191" i="1"/>
  <c r="T190" i="1"/>
  <c r="S190" i="1"/>
  <c r="O190" i="1"/>
  <c r="Q190" i="1" s="1"/>
  <c r="J190" i="1"/>
  <c r="L190" i="1" s="1"/>
  <c r="G190" i="1"/>
  <c r="T189" i="1"/>
  <c r="S189" i="1"/>
  <c r="O189" i="1"/>
  <c r="Q189" i="1" s="1"/>
  <c r="J189" i="1"/>
  <c r="L189" i="1" s="1"/>
  <c r="G189" i="1"/>
  <c r="T188" i="1"/>
  <c r="S188" i="1"/>
  <c r="O188" i="1"/>
  <c r="Q188" i="1" s="1"/>
  <c r="J188" i="1"/>
  <c r="L188" i="1" s="1"/>
  <c r="G188" i="1"/>
  <c r="T187" i="1"/>
  <c r="S187" i="1"/>
  <c r="O187" i="1"/>
  <c r="Q187" i="1" s="1"/>
  <c r="J187" i="1"/>
  <c r="L187" i="1" s="1"/>
  <c r="G187" i="1"/>
  <c r="T186" i="1"/>
  <c r="S186" i="1"/>
  <c r="O186" i="1"/>
  <c r="Q186" i="1" s="1"/>
  <c r="J186" i="1"/>
  <c r="L186" i="1" s="1"/>
  <c r="G186" i="1"/>
  <c r="T185" i="1"/>
  <c r="S185" i="1"/>
  <c r="O185" i="1"/>
  <c r="Q185" i="1" s="1"/>
  <c r="J185" i="1"/>
  <c r="L185" i="1" s="1"/>
  <c r="G185" i="1"/>
  <c r="T184" i="1"/>
  <c r="S184" i="1"/>
  <c r="O184" i="1"/>
  <c r="Q184" i="1" s="1"/>
  <c r="J184" i="1"/>
  <c r="L184" i="1" s="1"/>
  <c r="G184" i="1"/>
  <c r="T183" i="1"/>
  <c r="S183" i="1"/>
  <c r="O183" i="1"/>
  <c r="Q183" i="1" s="1"/>
  <c r="J183" i="1"/>
  <c r="L183" i="1" s="1"/>
  <c r="G183" i="1"/>
  <c r="T182" i="1"/>
  <c r="S182" i="1"/>
  <c r="O182" i="1"/>
  <c r="Q182" i="1" s="1"/>
  <c r="J182" i="1"/>
  <c r="L182" i="1" s="1"/>
  <c r="G182" i="1"/>
  <c r="T181" i="1"/>
  <c r="S181" i="1"/>
  <c r="O181" i="1"/>
  <c r="Q181" i="1" s="1"/>
  <c r="J181" i="1"/>
  <c r="L181" i="1" s="1"/>
  <c r="G181" i="1"/>
  <c r="T180" i="1"/>
  <c r="S180" i="1"/>
  <c r="O180" i="1"/>
  <c r="Q180" i="1" s="1"/>
  <c r="J180" i="1"/>
  <c r="L180" i="1" s="1"/>
  <c r="G180" i="1"/>
  <c r="T179" i="1"/>
  <c r="S179" i="1"/>
  <c r="O179" i="1"/>
  <c r="Q179" i="1" s="1"/>
  <c r="J179" i="1"/>
  <c r="L179" i="1" s="1"/>
  <c r="G179" i="1"/>
  <c r="T178" i="1"/>
  <c r="S178" i="1"/>
  <c r="O178" i="1"/>
  <c r="Q178" i="1" s="1"/>
  <c r="J178" i="1"/>
  <c r="L178" i="1" s="1"/>
  <c r="G178" i="1"/>
  <c r="T177" i="1"/>
  <c r="S177" i="1"/>
  <c r="O177" i="1"/>
  <c r="Q177" i="1" s="1"/>
  <c r="J177" i="1"/>
  <c r="L177" i="1" s="1"/>
  <c r="G177" i="1"/>
  <c r="T176" i="1"/>
  <c r="S176" i="1"/>
  <c r="O176" i="1"/>
  <c r="Q176" i="1" s="1"/>
  <c r="J176" i="1"/>
  <c r="L176" i="1" s="1"/>
  <c r="G176" i="1"/>
  <c r="T175" i="1"/>
  <c r="S175" i="1"/>
  <c r="O175" i="1"/>
  <c r="Q175" i="1" s="1"/>
  <c r="J175" i="1"/>
  <c r="L175" i="1" s="1"/>
  <c r="G175" i="1"/>
  <c r="T174" i="1"/>
  <c r="S174" i="1"/>
  <c r="O174" i="1"/>
  <c r="Q174" i="1" s="1"/>
  <c r="J174" i="1"/>
  <c r="L174" i="1" s="1"/>
  <c r="G174" i="1"/>
  <c r="T173" i="1"/>
  <c r="S173" i="1"/>
  <c r="O173" i="1"/>
  <c r="Q173" i="1" s="1"/>
  <c r="J173" i="1"/>
  <c r="L173" i="1" s="1"/>
  <c r="G173" i="1"/>
  <c r="T172" i="1"/>
  <c r="S172" i="1"/>
  <c r="O172" i="1"/>
  <c r="Q172" i="1" s="1"/>
  <c r="J172" i="1"/>
  <c r="L172" i="1" s="1"/>
  <c r="G172" i="1"/>
  <c r="T171" i="1"/>
  <c r="S171" i="1"/>
  <c r="O171" i="1"/>
  <c r="Q171" i="1" s="1"/>
  <c r="J171" i="1"/>
  <c r="L171" i="1" s="1"/>
  <c r="G171" i="1"/>
  <c r="T170" i="1"/>
  <c r="S170" i="1"/>
  <c r="O170" i="1"/>
  <c r="Q170" i="1" s="1"/>
  <c r="J170" i="1"/>
  <c r="L170" i="1" s="1"/>
  <c r="G170" i="1"/>
  <c r="T169" i="1"/>
  <c r="S169" i="1"/>
  <c r="O169" i="1"/>
  <c r="Q169" i="1" s="1"/>
  <c r="J169" i="1"/>
  <c r="L169" i="1" s="1"/>
  <c r="G169" i="1"/>
  <c r="T168" i="1"/>
  <c r="S168" i="1"/>
  <c r="O168" i="1"/>
  <c r="Q168" i="1" s="1"/>
  <c r="J168" i="1"/>
  <c r="L168" i="1" s="1"/>
  <c r="G168" i="1"/>
  <c r="T167" i="1"/>
  <c r="S167" i="1"/>
  <c r="O167" i="1"/>
  <c r="Q167" i="1" s="1"/>
  <c r="J167" i="1"/>
  <c r="L167" i="1" s="1"/>
  <c r="G167" i="1"/>
  <c r="T166" i="1"/>
  <c r="S166" i="1"/>
  <c r="O166" i="1"/>
  <c r="Q166" i="1" s="1"/>
  <c r="J166" i="1"/>
  <c r="L166" i="1" s="1"/>
  <c r="G166" i="1"/>
  <c r="T165" i="1"/>
  <c r="S165" i="1"/>
  <c r="O165" i="1"/>
  <c r="Q165" i="1" s="1"/>
  <c r="J165" i="1"/>
  <c r="L165" i="1" s="1"/>
  <c r="G165" i="1"/>
  <c r="T164" i="1"/>
  <c r="S164" i="1"/>
  <c r="O164" i="1"/>
  <c r="Q164" i="1" s="1"/>
  <c r="J164" i="1"/>
  <c r="L164" i="1" s="1"/>
  <c r="G164" i="1"/>
  <c r="T163" i="1"/>
  <c r="S163" i="1"/>
  <c r="O163" i="1"/>
  <c r="Q163" i="1" s="1"/>
  <c r="J163" i="1"/>
  <c r="L163" i="1" s="1"/>
  <c r="G163" i="1"/>
  <c r="T162" i="1"/>
  <c r="S162" i="1"/>
  <c r="O162" i="1"/>
  <c r="Q162" i="1" s="1"/>
  <c r="J162" i="1"/>
  <c r="L162" i="1" s="1"/>
  <c r="G162" i="1"/>
  <c r="T161" i="1"/>
  <c r="S161" i="1"/>
  <c r="O161" i="1"/>
  <c r="Q161" i="1" s="1"/>
  <c r="J161" i="1"/>
  <c r="L161" i="1" s="1"/>
  <c r="G161" i="1"/>
  <c r="T160" i="1"/>
  <c r="S160" i="1"/>
  <c r="O160" i="1"/>
  <c r="Q160" i="1" s="1"/>
  <c r="J160" i="1"/>
  <c r="L160" i="1" s="1"/>
  <c r="G160" i="1"/>
  <c r="T159" i="1"/>
  <c r="S159" i="1"/>
  <c r="O159" i="1"/>
  <c r="Q159" i="1" s="1"/>
  <c r="J159" i="1"/>
  <c r="L159" i="1" s="1"/>
  <c r="G159" i="1"/>
  <c r="T158" i="1"/>
  <c r="S158" i="1"/>
  <c r="O158" i="1"/>
  <c r="Q158" i="1" s="1"/>
  <c r="J158" i="1"/>
  <c r="L158" i="1" s="1"/>
  <c r="G158" i="1"/>
  <c r="T157" i="1"/>
  <c r="S157" i="1"/>
  <c r="O157" i="1"/>
  <c r="Q157" i="1" s="1"/>
  <c r="J157" i="1"/>
  <c r="L157" i="1" s="1"/>
  <c r="G157" i="1"/>
  <c r="T156" i="1"/>
  <c r="S156" i="1"/>
  <c r="O156" i="1"/>
  <c r="Q156" i="1" s="1"/>
  <c r="J156" i="1"/>
  <c r="L156" i="1" s="1"/>
  <c r="G156" i="1"/>
  <c r="T155" i="1"/>
  <c r="S155" i="1"/>
  <c r="O155" i="1"/>
  <c r="Q155" i="1" s="1"/>
  <c r="J155" i="1"/>
  <c r="L155" i="1" s="1"/>
  <c r="G155" i="1"/>
  <c r="T154" i="1"/>
  <c r="S154" i="1"/>
  <c r="O154" i="1"/>
  <c r="Q154" i="1" s="1"/>
  <c r="J154" i="1"/>
  <c r="L154" i="1" s="1"/>
  <c r="G154" i="1"/>
  <c r="T153" i="1"/>
  <c r="S153" i="1"/>
  <c r="O153" i="1"/>
  <c r="Q153" i="1" s="1"/>
  <c r="J153" i="1"/>
  <c r="L153" i="1" s="1"/>
  <c r="G153" i="1"/>
  <c r="T152" i="1"/>
  <c r="S152" i="1"/>
  <c r="O152" i="1"/>
  <c r="Q152" i="1" s="1"/>
  <c r="J152" i="1"/>
  <c r="L152" i="1" s="1"/>
  <c r="G152" i="1"/>
  <c r="T151" i="1"/>
  <c r="S151" i="1"/>
  <c r="O151" i="1"/>
  <c r="Q151" i="1" s="1"/>
  <c r="J151" i="1"/>
  <c r="L151" i="1" s="1"/>
  <c r="G151" i="1"/>
  <c r="T150" i="1"/>
  <c r="S150" i="1"/>
  <c r="O150" i="1"/>
  <c r="Q150" i="1" s="1"/>
  <c r="J150" i="1"/>
  <c r="L150" i="1" s="1"/>
  <c r="G150" i="1"/>
  <c r="T149" i="1"/>
  <c r="S149" i="1"/>
  <c r="O149" i="1"/>
  <c r="Q149" i="1" s="1"/>
  <c r="J149" i="1"/>
  <c r="L149" i="1" s="1"/>
  <c r="G149" i="1"/>
  <c r="T148" i="1"/>
  <c r="S148" i="1"/>
  <c r="O148" i="1"/>
  <c r="Q148" i="1" s="1"/>
  <c r="J148" i="1"/>
  <c r="L148" i="1" s="1"/>
  <c r="G148" i="1"/>
  <c r="T147" i="1"/>
  <c r="S147" i="1"/>
  <c r="O147" i="1"/>
  <c r="Q147" i="1" s="1"/>
  <c r="J147" i="1"/>
  <c r="L147" i="1" s="1"/>
  <c r="G147" i="1"/>
  <c r="T146" i="1"/>
  <c r="S146" i="1"/>
  <c r="O146" i="1"/>
  <c r="Q146" i="1" s="1"/>
  <c r="J146" i="1"/>
  <c r="L146" i="1" s="1"/>
  <c r="G146" i="1"/>
  <c r="T145" i="1"/>
  <c r="S145" i="1"/>
  <c r="O145" i="1"/>
  <c r="Q145" i="1" s="1"/>
  <c r="J145" i="1"/>
  <c r="L145" i="1" s="1"/>
  <c r="G145" i="1"/>
  <c r="T144" i="1"/>
  <c r="S144" i="1"/>
  <c r="O144" i="1"/>
  <c r="Q144" i="1" s="1"/>
  <c r="J144" i="1"/>
  <c r="L144" i="1" s="1"/>
  <c r="G144" i="1"/>
  <c r="T143" i="1"/>
  <c r="S143" i="1"/>
  <c r="O143" i="1"/>
  <c r="Q143" i="1" s="1"/>
  <c r="J143" i="1"/>
  <c r="L143" i="1" s="1"/>
  <c r="G143" i="1"/>
  <c r="T142" i="1"/>
  <c r="S142" i="1"/>
  <c r="O142" i="1"/>
  <c r="Q142" i="1" s="1"/>
  <c r="J142" i="1"/>
  <c r="L142" i="1" s="1"/>
  <c r="G142" i="1"/>
  <c r="T141" i="1"/>
  <c r="S141" i="1"/>
  <c r="O141" i="1"/>
  <c r="Q141" i="1" s="1"/>
  <c r="J141" i="1"/>
  <c r="L141" i="1" s="1"/>
  <c r="G141" i="1"/>
  <c r="T140" i="1"/>
  <c r="S140" i="1"/>
  <c r="O140" i="1"/>
  <c r="Q140" i="1" s="1"/>
  <c r="J140" i="1"/>
  <c r="L140" i="1" s="1"/>
  <c r="G140" i="1"/>
  <c r="T139" i="1"/>
  <c r="S139" i="1"/>
  <c r="O139" i="1"/>
  <c r="Q139" i="1" s="1"/>
  <c r="J139" i="1"/>
  <c r="L139" i="1" s="1"/>
  <c r="G139" i="1"/>
  <c r="T138" i="1"/>
  <c r="S138" i="1"/>
  <c r="O138" i="1"/>
  <c r="Q138" i="1" s="1"/>
  <c r="J138" i="1"/>
  <c r="L138" i="1" s="1"/>
  <c r="G138" i="1"/>
  <c r="T137" i="1"/>
  <c r="S137" i="1"/>
  <c r="O137" i="1"/>
  <c r="Q137" i="1" s="1"/>
  <c r="J137" i="1"/>
  <c r="L137" i="1" s="1"/>
  <c r="G137" i="1"/>
  <c r="T136" i="1"/>
  <c r="S136" i="1"/>
  <c r="O136" i="1"/>
  <c r="Q136" i="1" s="1"/>
  <c r="J136" i="1"/>
  <c r="L136" i="1" s="1"/>
  <c r="G136" i="1"/>
  <c r="T135" i="1"/>
  <c r="S135" i="1"/>
  <c r="O135" i="1"/>
  <c r="Q135" i="1" s="1"/>
  <c r="J135" i="1"/>
  <c r="L135" i="1" s="1"/>
  <c r="G135" i="1"/>
  <c r="T134" i="1"/>
  <c r="S134" i="1"/>
  <c r="O134" i="1"/>
  <c r="Q134" i="1" s="1"/>
  <c r="J134" i="1"/>
  <c r="L134" i="1" s="1"/>
  <c r="G134" i="1"/>
  <c r="T133" i="1"/>
  <c r="S133" i="1"/>
  <c r="O133" i="1"/>
  <c r="Q133" i="1" s="1"/>
  <c r="J133" i="1"/>
  <c r="L133" i="1" s="1"/>
  <c r="G133" i="1"/>
  <c r="T132" i="1"/>
  <c r="S132" i="1"/>
  <c r="O132" i="1"/>
  <c r="Q132" i="1" s="1"/>
  <c r="J132" i="1"/>
  <c r="L132" i="1" s="1"/>
  <c r="G132" i="1"/>
  <c r="T131" i="1"/>
  <c r="S131" i="1"/>
  <c r="O131" i="1"/>
  <c r="Q131" i="1" s="1"/>
  <c r="J131" i="1"/>
  <c r="L131" i="1" s="1"/>
  <c r="G131" i="1"/>
  <c r="T130" i="1"/>
  <c r="S130" i="1"/>
  <c r="O130" i="1"/>
  <c r="Q130" i="1" s="1"/>
  <c r="J130" i="1"/>
  <c r="L130" i="1" s="1"/>
  <c r="G130" i="1"/>
  <c r="O129" i="1"/>
  <c r="Q129" i="1" s="1"/>
  <c r="O128" i="1"/>
  <c r="O127" i="1"/>
  <c r="O126" i="1"/>
  <c r="O125" i="1"/>
  <c r="Q125" i="1" s="1"/>
  <c r="O124" i="1"/>
  <c r="O123" i="1"/>
  <c r="O122" i="1"/>
  <c r="Q122" i="1" s="1"/>
  <c r="O121" i="1"/>
  <c r="Q121" i="1" s="1"/>
  <c r="O120" i="1"/>
  <c r="O119" i="1"/>
  <c r="O118" i="1"/>
  <c r="O117" i="1"/>
  <c r="O116" i="1"/>
  <c r="O115" i="1"/>
  <c r="Q115" i="1" s="1"/>
  <c r="O114" i="1"/>
  <c r="O113" i="1"/>
  <c r="Q113" i="1" s="1"/>
  <c r="O112" i="1"/>
  <c r="O111" i="1"/>
  <c r="O110" i="1"/>
  <c r="O109" i="1"/>
  <c r="Q109" i="1" s="1"/>
  <c r="O108" i="1"/>
  <c r="Q108" i="1" s="1"/>
  <c r="O107" i="1"/>
  <c r="Q107" i="1" s="1"/>
  <c r="O106" i="1"/>
  <c r="Q106" i="1" s="1"/>
  <c r="O105" i="1"/>
  <c r="Q105" i="1" s="1"/>
  <c r="O104" i="1"/>
  <c r="Q104" i="1" s="1"/>
  <c r="O103" i="1"/>
  <c r="O102" i="1"/>
  <c r="Q102" i="1" s="1"/>
  <c r="O101" i="1"/>
  <c r="Q101" i="1" s="1"/>
  <c r="O100" i="1"/>
  <c r="Q100" i="1" s="1"/>
  <c r="O99" i="1"/>
  <c r="Q99" i="1" s="1"/>
  <c r="O98" i="1"/>
  <c r="Q98" i="1" s="1"/>
  <c r="O97" i="1"/>
  <c r="Q97" i="1" s="1"/>
  <c r="O96" i="1"/>
  <c r="Q96" i="1" s="1"/>
  <c r="O95" i="1"/>
  <c r="O94" i="1"/>
  <c r="Q94" i="1" s="1"/>
  <c r="O93" i="1"/>
  <c r="Q93" i="1" s="1"/>
  <c r="O92" i="1"/>
  <c r="Q92" i="1" s="1"/>
  <c r="O91" i="1"/>
  <c r="O90" i="1"/>
  <c r="Q90" i="1" s="1"/>
  <c r="O89" i="1"/>
  <c r="Q89" i="1" s="1"/>
  <c r="O88" i="1"/>
  <c r="Q88" i="1" s="1"/>
  <c r="O87" i="1"/>
  <c r="O86" i="1"/>
  <c r="Q86" i="1" s="1"/>
  <c r="O85" i="1"/>
  <c r="Q85" i="1" s="1"/>
  <c r="O84" i="1"/>
  <c r="Q84" i="1" s="1"/>
  <c r="O83" i="1"/>
  <c r="Q83" i="1" s="1"/>
  <c r="O82" i="1"/>
  <c r="Q82" i="1" s="1"/>
  <c r="O81" i="1"/>
  <c r="Q81" i="1" s="1"/>
  <c r="O80" i="1"/>
  <c r="Q80" i="1" s="1"/>
  <c r="O79" i="1"/>
  <c r="O78" i="1"/>
  <c r="Q78" i="1" s="1"/>
  <c r="O77" i="1"/>
  <c r="Q77" i="1" s="1"/>
  <c r="O76" i="1"/>
  <c r="Q76" i="1" s="1"/>
  <c r="O75" i="1"/>
  <c r="Q75" i="1" s="1"/>
  <c r="O74" i="1"/>
  <c r="Q74" i="1" s="1"/>
  <c r="O73" i="1"/>
  <c r="Q73" i="1" s="1"/>
  <c r="O72" i="1"/>
  <c r="Q72" i="1" s="1"/>
  <c r="O71" i="1"/>
  <c r="O70" i="1"/>
  <c r="Q70" i="1" s="1"/>
  <c r="O69" i="1"/>
  <c r="Q69" i="1" s="1"/>
  <c r="O68" i="1"/>
  <c r="Q68" i="1" s="1"/>
  <c r="O67" i="1"/>
  <c r="Q67" i="1" s="1"/>
  <c r="O66" i="1"/>
  <c r="Q66" i="1" s="1"/>
  <c r="O65" i="1"/>
  <c r="Q65" i="1" s="1"/>
  <c r="O64" i="1"/>
  <c r="Q64" i="1" s="1"/>
  <c r="O63" i="1"/>
  <c r="O62" i="1"/>
  <c r="Q62" i="1" s="1"/>
  <c r="O61" i="1"/>
  <c r="Q61" i="1" s="1"/>
  <c r="O60" i="1"/>
  <c r="Q60" i="1" s="1"/>
  <c r="O59" i="1"/>
  <c r="O58" i="1"/>
  <c r="Q58" i="1" s="1"/>
  <c r="O57" i="1"/>
  <c r="Q57" i="1" s="1"/>
  <c r="O56" i="1"/>
  <c r="Q56" i="1" s="1"/>
  <c r="O55" i="1"/>
  <c r="O54" i="1"/>
  <c r="Q54" i="1" s="1"/>
  <c r="O53" i="1"/>
  <c r="Q53" i="1" s="1"/>
  <c r="O52" i="1"/>
  <c r="Q52" i="1" s="1"/>
  <c r="O51" i="1"/>
  <c r="Q51" i="1" s="1"/>
  <c r="O50" i="1"/>
  <c r="Q50" i="1" s="1"/>
  <c r="O49" i="1"/>
  <c r="Q49" i="1" s="1"/>
  <c r="O48" i="1"/>
  <c r="Q48" i="1" s="1"/>
  <c r="O47" i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O40" i="1"/>
  <c r="Q40" i="1" s="1"/>
  <c r="O39" i="1"/>
  <c r="O38" i="1"/>
  <c r="Q38" i="1" s="1"/>
  <c r="O37" i="1"/>
  <c r="Q37" i="1" s="1"/>
  <c r="O36" i="1"/>
  <c r="Q36" i="1" s="1"/>
  <c r="O35" i="1"/>
  <c r="Q35" i="1" s="1"/>
  <c r="O34" i="1"/>
  <c r="Q34" i="1" s="1"/>
  <c r="O33" i="1"/>
  <c r="Q33" i="1" s="1"/>
  <c r="O32" i="1"/>
  <c r="Q32" i="1" s="1"/>
  <c r="O31" i="1"/>
  <c r="O30" i="1"/>
  <c r="Q30" i="1" s="1"/>
  <c r="O29" i="1"/>
  <c r="Q29" i="1" s="1"/>
  <c r="O28" i="1"/>
  <c r="Q28" i="1" s="1"/>
  <c r="O27" i="1"/>
  <c r="O26" i="1"/>
  <c r="Q26" i="1" s="1"/>
  <c r="O25" i="1"/>
  <c r="Q25" i="1" s="1"/>
  <c r="O24" i="1"/>
  <c r="Q24" i="1" s="1"/>
  <c r="O23" i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J129" i="1"/>
  <c r="L129" i="1" s="1"/>
  <c r="J128" i="1"/>
  <c r="J127" i="1"/>
  <c r="J126" i="1"/>
  <c r="L126" i="1" s="1"/>
  <c r="J125" i="1"/>
  <c r="J124" i="1"/>
  <c r="L124" i="1" s="1"/>
  <c r="J123" i="1"/>
  <c r="J122" i="1"/>
  <c r="L122" i="1" s="1"/>
  <c r="J121" i="1"/>
  <c r="L121" i="1" s="1"/>
  <c r="J120" i="1"/>
  <c r="J119" i="1"/>
  <c r="J118" i="1"/>
  <c r="J117" i="1"/>
  <c r="J116" i="1"/>
  <c r="J115" i="1"/>
  <c r="L115" i="1" s="1"/>
  <c r="J114" i="1"/>
  <c r="L114" i="1" s="1"/>
  <c r="J113" i="1"/>
  <c r="L113" i="1" s="1"/>
  <c r="J112" i="1"/>
  <c r="J111" i="1"/>
  <c r="J110" i="1"/>
  <c r="L110" i="1" s="1"/>
  <c r="J109" i="1"/>
  <c r="J108" i="1"/>
  <c r="L108" i="1" s="1"/>
  <c r="J107" i="1"/>
  <c r="J106" i="1"/>
  <c r="L106" i="1" s="1"/>
  <c r="J105" i="1"/>
  <c r="L105" i="1" s="1"/>
  <c r="J104" i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J95" i="1"/>
  <c r="L95" i="1" s="1"/>
  <c r="J94" i="1"/>
  <c r="L94" i="1" s="1"/>
  <c r="J93" i="1"/>
  <c r="L93" i="1" s="1"/>
  <c r="J92" i="1"/>
  <c r="J91" i="1"/>
  <c r="L91" i="1" s="1"/>
  <c r="J90" i="1"/>
  <c r="L90" i="1" s="1"/>
  <c r="J89" i="1"/>
  <c r="L89" i="1" s="1"/>
  <c r="J88" i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J63" i="1"/>
  <c r="L63" i="1" s="1"/>
  <c r="J62" i="1"/>
  <c r="L62" i="1" s="1"/>
  <c r="J61" i="1"/>
  <c r="L61" i="1" s="1"/>
  <c r="J60" i="1"/>
  <c r="J59" i="1"/>
  <c r="L59" i="1" s="1"/>
  <c r="J58" i="1"/>
  <c r="L58" i="1" s="1"/>
  <c r="J57" i="1"/>
  <c r="L57" i="1" s="1"/>
  <c r="J56" i="1"/>
  <c r="J55" i="1"/>
  <c r="L55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L49" i="1" s="1"/>
  <c r="J48" i="1"/>
  <c r="J47" i="1"/>
  <c r="L47" i="1" s="1"/>
  <c r="J46" i="1"/>
  <c r="L46" i="1" s="1"/>
  <c r="J45" i="1"/>
  <c r="L45" i="1" s="1"/>
  <c r="J44" i="1"/>
  <c r="L44" i="1" s="1"/>
  <c r="J43" i="1"/>
  <c r="L43" i="1" s="1"/>
  <c r="J42" i="1"/>
  <c r="L42" i="1" s="1"/>
  <c r="J41" i="1"/>
  <c r="L41" i="1" s="1"/>
  <c r="J40" i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J31" i="1"/>
  <c r="L31" i="1" s="1"/>
  <c r="J30" i="1"/>
  <c r="L30" i="1" s="1"/>
  <c r="J29" i="1"/>
  <c r="L29" i="1" s="1"/>
  <c r="J28" i="1"/>
  <c r="J27" i="1"/>
  <c r="L27" i="1" s="1"/>
  <c r="J26" i="1"/>
  <c r="L26" i="1" s="1"/>
  <c r="J25" i="1"/>
  <c r="L25" i="1" s="1"/>
  <c r="J24" i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T129" i="1"/>
  <c r="S129" i="1"/>
  <c r="G129" i="1"/>
  <c r="T128" i="1"/>
  <c r="S128" i="1"/>
  <c r="Q128" i="1"/>
  <c r="L128" i="1"/>
  <c r="G128" i="1"/>
  <c r="T127" i="1"/>
  <c r="S127" i="1"/>
  <c r="Q127" i="1"/>
  <c r="L127" i="1"/>
  <c r="G127" i="1"/>
  <c r="T126" i="1"/>
  <c r="S126" i="1"/>
  <c r="Q126" i="1"/>
  <c r="G126" i="1"/>
  <c r="T125" i="1"/>
  <c r="S125" i="1"/>
  <c r="L125" i="1"/>
  <c r="G125" i="1"/>
  <c r="T124" i="1"/>
  <c r="S124" i="1"/>
  <c r="Q124" i="1"/>
  <c r="G124" i="1"/>
  <c r="T123" i="1"/>
  <c r="S123" i="1"/>
  <c r="Q123" i="1"/>
  <c r="L123" i="1"/>
  <c r="G123" i="1"/>
  <c r="T122" i="1"/>
  <c r="S122" i="1"/>
  <c r="G122" i="1"/>
  <c r="T121" i="1"/>
  <c r="S121" i="1"/>
  <c r="G121" i="1"/>
  <c r="T120" i="1"/>
  <c r="S120" i="1"/>
  <c r="Q120" i="1"/>
  <c r="L120" i="1"/>
  <c r="G120" i="1"/>
  <c r="T119" i="1"/>
  <c r="S119" i="1"/>
  <c r="Q119" i="1"/>
  <c r="L119" i="1"/>
  <c r="G119" i="1"/>
  <c r="T118" i="1"/>
  <c r="S118" i="1"/>
  <c r="Q118" i="1"/>
  <c r="L118" i="1"/>
  <c r="G118" i="1"/>
  <c r="T117" i="1"/>
  <c r="S117" i="1"/>
  <c r="Q117" i="1"/>
  <c r="L117" i="1"/>
  <c r="G117" i="1"/>
  <c r="T116" i="1"/>
  <c r="S116" i="1"/>
  <c r="Q116" i="1"/>
  <c r="L116" i="1"/>
  <c r="G116" i="1"/>
  <c r="T115" i="1"/>
  <c r="S115" i="1"/>
  <c r="G115" i="1"/>
  <c r="T114" i="1"/>
  <c r="S114" i="1"/>
  <c r="Q114" i="1"/>
  <c r="G114" i="1"/>
  <c r="T113" i="1"/>
  <c r="S113" i="1"/>
  <c r="G113" i="1"/>
  <c r="T112" i="1"/>
  <c r="S112" i="1"/>
  <c r="Q112" i="1"/>
  <c r="L112" i="1"/>
  <c r="G112" i="1"/>
  <c r="T111" i="1"/>
  <c r="S111" i="1"/>
  <c r="Q111" i="1"/>
  <c r="L111" i="1"/>
  <c r="G111" i="1"/>
  <c r="T110" i="1"/>
  <c r="S110" i="1"/>
  <c r="Q110" i="1"/>
  <c r="G110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L109" i="1"/>
  <c r="G109" i="1"/>
  <c r="G108" i="1"/>
  <c r="L107" i="1"/>
  <c r="G107" i="1"/>
  <c r="G106" i="1"/>
  <c r="Q103" i="1"/>
  <c r="Q95" i="1"/>
  <c r="Q91" i="1"/>
  <c r="Q87" i="1"/>
  <c r="Q79" i="1"/>
  <c r="Q71" i="1"/>
  <c r="Q63" i="1"/>
  <c r="Q59" i="1"/>
  <c r="Q55" i="1"/>
  <c r="Q47" i="1"/>
  <c r="Q39" i="1"/>
  <c r="Q31" i="1"/>
  <c r="Q27" i="1"/>
  <c r="Q23" i="1"/>
  <c r="Q15" i="1"/>
  <c r="L104" i="1"/>
  <c r="L96" i="1"/>
  <c r="L92" i="1"/>
  <c r="L88" i="1"/>
  <c r="L80" i="1"/>
  <c r="L72" i="1"/>
  <c r="L64" i="1"/>
  <c r="L60" i="1"/>
  <c r="L56" i="1"/>
  <c r="L48" i="1"/>
  <c r="L40" i="1"/>
  <c r="L32" i="1"/>
  <c r="L28" i="1"/>
  <c r="L24" i="1"/>
  <c r="L1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S378" i="1" l="1"/>
  <c r="B390" i="1"/>
  <c r="S390" i="1" s="1"/>
  <c r="S364" i="1"/>
  <c r="B376" i="1"/>
  <c r="S362" i="1"/>
  <c r="B374" i="1"/>
  <c r="S360" i="1"/>
  <c r="B372" i="1"/>
  <c r="S359" i="1"/>
  <c r="B371" i="1"/>
  <c r="S365" i="1"/>
  <c r="B377" i="1"/>
  <c r="S361" i="1"/>
  <c r="B373" i="1"/>
  <c r="B375" i="1"/>
  <c r="S363" i="1"/>
  <c r="B369" i="1"/>
  <c r="S357" i="1"/>
  <c r="S358" i="1"/>
  <c r="B370" i="1"/>
  <c r="S375" i="1" l="1"/>
  <c r="B387" i="1"/>
  <c r="S387" i="1" s="1"/>
  <c r="S374" i="1"/>
  <c r="B386" i="1"/>
  <c r="S386" i="1" s="1"/>
  <c r="S377" i="1"/>
  <c r="B389" i="1"/>
  <c r="S389" i="1" s="1"/>
  <c r="S376" i="1"/>
  <c r="B388" i="1"/>
  <c r="S388" i="1" s="1"/>
  <c r="S371" i="1"/>
  <c r="B383" i="1"/>
  <c r="S383" i="1" s="1"/>
  <c r="S372" i="1"/>
  <c r="B384" i="1"/>
  <c r="S384" i="1" s="1"/>
  <c r="B381" i="1"/>
  <c r="S381" i="1" s="1"/>
  <c r="S369" i="1"/>
  <c r="S373" i="1"/>
  <c r="B385" i="1"/>
  <c r="S385" i="1" s="1"/>
  <c r="S370" i="1"/>
  <c r="B382" i="1"/>
  <c r="S382" i="1" s="1"/>
</calcChain>
</file>

<file path=xl/comments1.xml><?xml version="1.0" encoding="utf-8"?>
<comments xmlns="http://schemas.openxmlformats.org/spreadsheetml/2006/main">
  <authors>
    <author>Paitrick, Mary D</author>
    <author>Mier, Diane J</author>
  </authors>
  <commentList>
    <comment ref="F292" authorId="0" shapeId="0">
      <text>
        <r>
          <rPr>
            <b/>
            <sz val="9"/>
            <color indexed="81"/>
            <rFont val="Tahoma"/>
            <family val="2"/>
          </rPr>
          <t>Paitrick, Mary D:</t>
        </r>
        <r>
          <rPr>
            <sz val="9"/>
            <color indexed="81"/>
            <rFont val="Tahoma"/>
            <family val="2"/>
          </rPr>
          <t xml:space="preserve">
Dist Charge includes the Energy Optimization charge
Typically changes Aug or Sep  with Annual EO Recon and Jan with a new EO plan</t>
        </r>
      </text>
    </comment>
    <comment ref="I292" authorId="0" shapeId="0">
      <text>
        <r>
          <rPr>
            <b/>
            <sz val="9"/>
            <color indexed="81"/>
            <rFont val="Tahoma"/>
            <family val="2"/>
          </rPr>
          <t>Paitrick, Mary D:</t>
        </r>
        <r>
          <rPr>
            <sz val="9"/>
            <color indexed="81"/>
            <rFont val="Tahoma"/>
            <family val="2"/>
          </rPr>
          <t xml:space="preserve">
Fixed Charge includes the Energy Optimization charge
Typically changes Aug or Sep  with Annual EO Recon and Jan with a new EO plan</t>
        </r>
      </text>
    </comment>
    <comment ref="N292" authorId="0" shapeId="0">
      <text>
        <r>
          <rPr>
            <b/>
            <sz val="9"/>
            <color indexed="81"/>
            <rFont val="Tahoma"/>
            <family val="2"/>
          </rPr>
          <t>Paitrick, Mary D:</t>
        </r>
        <r>
          <rPr>
            <sz val="9"/>
            <color indexed="81"/>
            <rFont val="Tahoma"/>
            <family val="2"/>
          </rPr>
          <t xml:space="preserve">
Fixed Charge includes the Energy Optimization charge
Typically changes Aug or Sep  with Annual EO Recon and Jan with a new EO plan</t>
        </r>
      </text>
    </comment>
    <comment ref="F29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factor change
.0137 to .0166
</t>
        </r>
      </text>
    </comment>
    <comment ref="I29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2.43 to 2.50
</t>
        </r>
      </text>
    </comment>
    <comment ref="N29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30.39 to 48.21
</t>
        </r>
      </text>
    </comment>
    <comment ref="F30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0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0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0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0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0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0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0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0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0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0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0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0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0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0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$0.0166 to $0.0143
effective 9/1/2016
</t>
        </r>
      </text>
    </comment>
    <comment ref="I31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2.39
effective 9/1/2016
</t>
        </r>
      </text>
    </comment>
    <comment ref="N31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48.21
to 30.68
effective 9/1/2016</t>
        </r>
      </text>
    </comment>
    <comment ref="F31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$0.0143 to $0.0054
effective 10/1/2017
</t>
        </r>
      </text>
    </comment>
    <comment ref="I31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0.92
effective 10/1/2017
</t>
        </r>
      </text>
    </comment>
    <comment ref="N31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30.68
to 16.98
effective 10/1/2017
</t>
        </r>
      </text>
    </comment>
    <comment ref="F31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$0.0143 to $0.0054
effective 10/1/2017
</t>
        </r>
      </text>
    </comment>
    <comment ref="I31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0.92
effective 10/1/2017
</t>
        </r>
      </text>
    </comment>
    <comment ref="N31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30.68
to 16.98
effective 10/1/2017
</t>
        </r>
      </text>
    </comment>
    <comment ref="F32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$0.0143 to $0.0054
effective 10/1/2017
</t>
        </r>
      </text>
    </comment>
    <comment ref="I32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2.50 to 0.92
effective 10/1/2017
</t>
        </r>
      </text>
    </comment>
    <comment ref="N32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30.68
to 16.98
effective 10/1/2017
</t>
        </r>
      </text>
    </comment>
    <comment ref="F32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2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2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2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3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$0.0054 to $0.0095
effective 01/1/2018
</t>
        </r>
      </text>
    </comment>
    <comment ref="I33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0.92 to 1.56
effective 01/01/2018
</t>
        </r>
      </text>
    </comment>
    <comment ref="N33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16.98
to 18.51
effective 01/01/2018
</t>
        </r>
      </text>
    </comment>
    <comment ref="F33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3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3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3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4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4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4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5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5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5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5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5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5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5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$0.0095 to $0.0117
effective 11/1/2018
</t>
        </r>
      </text>
    </comment>
    <comment ref="I35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1.56 to 1.81
effective 11/01/2018
</t>
        </r>
      </text>
    </comment>
    <comment ref="N35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18.51
to 26.22
effective 11/01/2018
</t>
        </r>
      </text>
    </comment>
    <comment ref="F35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5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5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5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5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5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5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5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5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6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6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6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7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7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7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7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7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7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7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7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7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7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$0.0118 to $0.0110
effective 9/1/2020
</t>
        </r>
      </text>
    </comment>
    <comment ref="I37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1.81 to 1.69
effective 9/01/2020
</t>
        </r>
      </text>
    </comment>
    <comment ref="N37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26.96
to 23.98
effective 9/01/2020
</t>
        </r>
      </text>
    </comment>
    <comment ref="F37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7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7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7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7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7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7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7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7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7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7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7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7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7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7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7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7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7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8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8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8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39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39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39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40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$0.0110 to $0.0105
effective 6/1/2022
</t>
        </r>
      </text>
    </comment>
    <comment ref="I40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1.69 to 1.79
effective 6/01/2022
</t>
        </r>
      </text>
    </comment>
    <comment ref="N400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change23.98 to 21.47
effective 6/01/2022
</t>
        </r>
      </text>
    </comment>
    <comment ref="F40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1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2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3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4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5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6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7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8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  <comment ref="F40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rate updated
 $0.0105 to $0.0161
effective 9/1/2024
</t>
        </r>
      </text>
    </comment>
    <comment ref="I40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 1.79 to 2.66
effective 9/01/2024
</t>
        </r>
      </text>
    </comment>
    <comment ref="N409" authorId="1" shapeId="0">
      <text>
        <r>
          <rPr>
            <b/>
            <sz val="9"/>
            <color indexed="81"/>
            <rFont val="Tahoma"/>
            <family val="2"/>
          </rPr>
          <t>Mier, Diane J:</t>
        </r>
        <r>
          <rPr>
            <sz val="9"/>
            <color indexed="81"/>
            <rFont val="Tahoma"/>
            <family val="2"/>
          </rPr>
          <t xml:space="preserve">
EO change21.47 to 18.85
effective 9/01/2024
</t>
        </r>
      </text>
    </comment>
  </commentList>
</comments>
</file>

<file path=xl/sharedStrings.xml><?xml version="1.0" encoding="utf-8"?>
<sst xmlns="http://schemas.openxmlformats.org/spreadsheetml/2006/main" count="35" uniqueCount="19">
  <si>
    <t>Year</t>
  </si>
  <si>
    <t>Month</t>
  </si>
  <si>
    <t>---RESIDENTIAL---</t>
  </si>
  <si>
    <t>DIST</t>
  </si>
  <si>
    <t>MARGIN</t>
  </si>
  <si>
    <t>RATE</t>
  </si>
  <si>
    <t>CHARGE</t>
  </si>
  <si>
    <t>FIXED</t>
  </si>
  <si>
    <t>GAS</t>
  </si>
  <si>
    <t>COSTS</t>
  </si>
  <si>
    <t>EFFECTIVE</t>
  </si>
  <si>
    <t>-----Small Commercial Firm-----</t>
  </si>
  <si>
    <t>-----Large Commercial Firm-----</t>
  </si>
  <si>
    <t>DIST*</t>
  </si>
  <si>
    <t>FIXED**</t>
  </si>
  <si>
    <t>Historical Michigan Gas Rate Information for UMERC(formerly WPS-MI)</t>
  </si>
  <si>
    <t>includes EWR</t>
  </si>
  <si>
    <t>* includes the Residential per therm EWR rate</t>
  </si>
  <si>
    <t>** includes the Commercial per meter EWR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</si>
</sst>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164" formatCode="&quot;$&quot;#,##0.0000_);\(&quot;$&quot;#,##0.0000\)"/>
    <numFmt numFmtId="165" formatCode="0.0000_);\(0.0000\)"/>
    <numFmt numFmtId="166" formatCode="&quot;$&quot;#,##0.00000_);\(&quot;$&quot;#,##0.00000\)"/>
    <numFmt numFmtId="167" formatCode="&quot;$&quot;#,##0.00000"/>
  </numFmts>
  <fonts count="15" x14ac:knownFonts="1">
    <font>
      <sz val="10"/>
      <name val="Arial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3" tint="0.59999389629810485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F20E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41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" fillId="0" borderId="0" xfId="7" applyNumberFormat="1" applyFont="1"/>
    <xf numFmtId="7" fontId="4" fillId="0" borderId="0" xfId="7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7" applyNumberFormat="1" applyFont="1" applyAlignment="1">
      <alignment horizontal="left"/>
    </xf>
    <xf numFmtId="164" fontId="6" fillId="0" borderId="0" xfId="7" applyNumberFormat="1" applyFont="1" applyAlignment="1">
      <alignment horizontal="center"/>
    </xf>
    <xf numFmtId="164" fontId="5" fillId="0" borderId="0" xfId="7" applyNumberFormat="1" applyFont="1" applyAlignment="1">
      <alignment horizontal="center"/>
    </xf>
    <xf numFmtId="164" fontId="4" fillId="0" borderId="0" xfId="7" applyNumberFormat="1" applyFont="1"/>
    <xf numFmtId="164" fontId="0" fillId="0" borderId="0" xfId="0" applyNumberFormat="1"/>
    <xf numFmtId="7" fontId="5" fillId="0" borderId="0" xfId="0" applyNumberFormat="1" applyFont="1" applyAlignment="1">
      <alignment horizontal="center"/>
    </xf>
    <xf numFmtId="7" fontId="0" fillId="0" borderId="0" xfId="0" applyNumberFormat="1" applyAlignment="1">
      <alignment horizontal="center"/>
    </xf>
    <xf numFmtId="166" fontId="4" fillId="0" borderId="0" xfId="0" applyNumberFormat="1" applyFont="1"/>
    <xf numFmtId="167" fontId="4" fillId="0" borderId="0" xfId="7" applyNumberFormat="1" applyFont="1"/>
    <xf numFmtId="167" fontId="4" fillId="0" borderId="0" xfId="0" applyNumberFormat="1" applyFont="1"/>
    <xf numFmtId="166" fontId="4" fillId="0" borderId="0" xfId="7" applyNumberFormat="1" applyFont="1"/>
    <xf numFmtId="0" fontId="4" fillId="0" borderId="0" xfId="0" applyFont="1" applyFill="1" applyAlignment="1">
      <alignment horizontal="center"/>
    </xf>
    <xf numFmtId="0" fontId="0" fillId="0" borderId="0" xfId="0" applyFill="1"/>
    <xf numFmtId="7" fontId="4" fillId="0" borderId="0" xfId="7" applyNumberFormat="1" applyFont="1" applyFill="1" applyAlignment="1">
      <alignment horizontal="center"/>
    </xf>
    <xf numFmtId="167" fontId="4" fillId="0" borderId="0" xfId="7" applyNumberFormat="1" applyFont="1" applyFill="1"/>
    <xf numFmtId="167" fontId="4" fillId="0" borderId="0" xfId="0" applyNumberFormat="1" applyFont="1" applyFill="1"/>
    <xf numFmtId="164" fontId="4" fillId="0" borderId="0" xfId="7" applyNumberFormat="1" applyFont="1" applyFill="1"/>
    <xf numFmtId="166" fontId="4" fillId="0" borderId="0" xfId="7" applyNumberFormat="1" applyFont="1" applyFill="1"/>
    <xf numFmtId="166" fontId="4" fillId="0" borderId="0" xfId="0" applyNumberFormat="1" applyFont="1" applyFill="1"/>
    <xf numFmtId="167" fontId="10" fillId="0" borderId="0" xfId="7" applyNumberFormat="1" applyFont="1"/>
    <xf numFmtId="167" fontId="11" fillId="0" borderId="0" xfId="0" applyNumberFormat="1" applyFont="1"/>
    <xf numFmtId="0" fontId="7" fillId="0" borderId="0" xfId="0" applyFont="1" applyAlignment="1">
      <alignment horizontal="center"/>
    </xf>
    <xf numFmtId="7" fontId="11" fillId="0" borderId="0" xfId="7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10" fillId="0" borderId="0" xfId="7" applyNumberFormat="1" applyFont="1" applyFill="1"/>
    <xf numFmtId="167" fontId="11" fillId="0" borderId="0" xfId="0" applyNumberFormat="1" applyFont="1" applyFill="1"/>
    <xf numFmtId="7" fontId="11" fillId="2" borderId="0" xfId="7" applyNumberFormat="1" applyFont="1" applyFill="1" applyAlignment="1">
      <alignment horizontal="center"/>
    </xf>
    <xf numFmtId="167" fontId="11" fillId="2" borderId="0" xfId="0" applyNumberFormat="1" applyFont="1" applyFill="1"/>
    <xf numFmtId="7" fontId="11" fillId="0" borderId="0" xfId="7" applyNumberFormat="1" applyFont="1" applyFill="1" applyAlignment="1">
      <alignment horizontal="center"/>
    </xf>
    <xf numFmtId="7" fontId="6" fillId="0" borderId="0" xfId="7" applyNumberFormat="1" applyFont="1" applyAlignment="1">
      <alignment horizontal="center"/>
    </xf>
    <xf numFmtId="7" fontId="6" fillId="0" borderId="0" xfId="7" quotePrefix="1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F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T409"/>
  <sheetViews>
    <sheetView showGridLines="0" tabSelected="1" showOutlineSymbols="0" zoomScale="80" workbookViewId="0">
      <pane xSplit="2" ySplit="8" topLeftCell="C370" activePane="bottomRight" state="frozen"/>
      <selection pane="topRight" activeCell="C1" sqref="C1"/>
      <selection pane="bottomLeft" activeCell="A7" sqref="A7"/>
      <selection pane="bottomRight" activeCell="E410" sqref="E410"/>
    </sheetView>
  </sheetViews>
  <sheetFormatPr defaultColWidth="10.28515625" defaultRowHeight="12.75" x14ac:dyDescent="0.2"/>
  <cols>
    <col min="1" max="1" width="7.5703125" style="3" customWidth="1"/>
    <col min="2" max="2" width="8.5703125" style="3" customWidth="1"/>
    <col min="3" max="3" width="5.7109375" customWidth="1"/>
    <col min="4" max="4" width="10.7109375" style="13" customWidth="1"/>
    <col min="5" max="5" width="10.7109375" style="11" customWidth="1"/>
    <col min="6" max="6" width="11.5703125" style="11" customWidth="1"/>
    <col min="7" max="7" width="11.85546875" style="11" customWidth="1"/>
    <col min="8" max="8" width="6.85546875" style="11" customWidth="1"/>
    <col min="9" max="9" width="10.28515625" style="13" customWidth="1"/>
    <col min="10" max="10" width="10.28515625" style="11" customWidth="1"/>
    <col min="11" max="12" width="11.42578125" style="11" customWidth="1"/>
    <col min="13" max="13" width="6.5703125" style="11" customWidth="1"/>
    <col min="14" max="14" width="10.28515625" style="13" customWidth="1"/>
    <col min="15" max="15" width="11" style="11" customWidth="1"/>
    <col min="16" max="16" width="11.140625" style="11" customWidth="1"/>
    <col min="17" max="17" width="11.85546875" style="11" customWidth="1"/>
    <col min="18" max="18" width="5.5703125" style="11" customWidth="1"/>
    <col min="19" max="168" width="10.28515625" customWidth="1"/>
    <col min="169" max="169" width="0" hidden="1" customWidth="1"/>
  </cols>
  <sheetData>
    <row r="2" spans="1:20" s="1" customFormat="1" ht="17.25" customHeight="1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s="1" customFormat="1" ht="17.25" customHeight="1" x14ac:dyDescent="0.25">
      <c r="A3" s="28"/>
      <c r="B3" s="28"/>
      <c r="C3" s="28"/>
      <c r="D3" s="28"/>
      <c r="E3" s="28"/>
      <c r="G3" s="28"/>
      <c r="H3" s="32"/>
      <c r="I3" s="32"/>
      <c r="J3" s="32"/>
      <c r="K3" s="32" t="s">
        <v>17</v>
      </c>
      <c r="L3" s="32"/>
      <c r="M3" s="32"/>
      <c r="N3" s="32"/>
      <c r="O3" s="32"/>
      <c r="P3" s="28"/>
      <c r="Q3" s="28"/>
      <c r="R3" s="28"/>
      <c r="S3" s="28"/>
      <c r="T3" s="28"/>
    </row>
    <row r="4" spans="1:20" s="1" customFormat="1" ht="17.25" customHeight="1" x14ac:dyDescent="0.25">
      <c r="A4" s="28"/>
      <c r="B4" s="28"/>
      <c r="C4" s="28"/>
      <c r="E4" s="28"/>
      <c r="F4" s="28"/>
      <c r="G4" s="28"/>
      <c r="H4" s="32"/>
      <c r="I4" s="32"/>
      <c r="J4" s="32"/>
      <c r="K4" s="32" t="s">
        <v>18</v>
      </c>
      <c r="L4" s="32"/>
      <c r="M4" s="32"/>
      <c r="N4" s="32"/>
      <c r="O4" s="32"/>
      <c r="P4" s="28"/>
      <c r="Q4" s="28"/>
      <c r="R4" s="28"/>
      <c r="S4" s="28"/>
      <c r="T4" s="28"/>
    </row>
    <row r="5" spans="1:20" s="1" customFormat="1" ht="15.75" x14ac:dyDescent="0.25">
      <c r="A5" s="30" t="s">
        <v>16</v>
      </c>
      <c r="B5" s="31"/>
      <c r="D5" s="12"/>
      <c r="E5" s="6"/>
      <c r="F5" s="6"/>
      <c r="G5" s="6"/>
      <c r="H5" s="6"/>
      <c r="I5" s="12"/>
      <c r="J5" s="6"/>
      <c r="K5" s="6"/>
      <c r="L5" s="6"/>
      <c r="M5" s="6"/>
      <c r="N5" s="12"/>
      <c r="O5" s="6"/>
      <c r="P5" s="6"/>
      <c r="Q5" s="6"/>
      <c r="R5" s="6"/>
    </row>
    <row r="6" spans="1:20" s="1" customFormat="1" ht="15" x14ac:dyDescent="0.25">
      <c r="D6" s="38" t="s">
        <v>2</v>
      </c>
      <c r="E6" s="38"/>
      <c r="F6" s="38"/>
      <c r="G6" s="38"/>
      <c r="H6" s="7"/>
      <c r="I6" s="39" t="s">
        <v>11</v>
      </c>
      <c r="J6" s="38"/>
      <c r="K6" s="38"/>
      <c r="L6" s="38"/>
      <c r="M6" s="8"/>
      <c r="N6" s="39" t="s">
        <v>12</v>
      </c>
      <c r="O6" s="38"/>
      <c r="P6" s="38"/>
      <c r="Q6" s="38"/>
      <c r="R6" s="9"/>
    </row>
    <row r="7" spans="1:20" s="1" customFormat="1" ht="14.25" x14ac:dyDescent="0.2">
      <c r="D7" s="12" t="s">
        <v>7</v>
      </c>
      <c r="E7" s="6" t="s">
        <v>8</v>
      </c>
      <c r="F7" s="6" t="s">
        <v>13</v>
      </c>
      <c r="G7" s="6" t="s">
        <v>10</v>
      </c>
      <c r="H7" s="6"/>
      <c r="I7" s="12" t="s">
        <v>14</v>
      </c>
      <c r="J7" s="6" t="s">
        <v>8</v>
      </c>
      <c r="K7" s="6" t="s">
        <v>3</v>
      </c>
      <c r="L7" s="6" t="s">
        <v>10</v>
      </c>
      <c r="M7" s="6"/>
      <c r="N7" s="12" t="s">
        <v>14</v>
      </c>
      <c r="O7" s="6" t="s">
        <v>8</v>
      </c>
      <c r="P7" s="6" t="s">
        <v>3</v>
      </c>
      <c r="Q7" s="6" t="s">
        <v>10</v>
      </c>
      <c r="R7" s="6"/>
    </row>
    <row r="8" spans="1:20" s="1" customFormat="1" ht="15" x14ac:dyDescent="0.2">
      <c r="A8" s="1" t="s">
        <v>0</v>
      </c>
      <c r="B8" s="1" t="s">
        <v>1</v>
      </c>
      <c r="D8" s="12" t="s">
        <v>6</v>
      </c>
      <c r="E8" s="6" t="s">
        <v>9</v>
      </c>
      <c r="F8" s="6" t="s">
        <v>4</v>
      </c>
      <c r="G8" s="6" t="s">
        <v>5</v>
      </c>
      <c r="H8" s="6"/>
      <c r="I8" s="12" t="s">
        <v>6</v>
      </c>
      <c r="J8" s="6" t="s">
        <v>9</v>
      </c>
      <c r="K8" s="6" t="s">
        <v>4</v>
      </c>
      <c r="L8" s="6" t="s">
        <v>5</v>
      </c>
      <c r="M8" s="6"/>
      <c r="N8" s="12" t="s">
        <v>6</v>
      </c>
      <c r="O8" s="6" t="s">
        <v>9</v>
      </c>
      <c r="P8" s="6" t="s">
        <v>4</v>
      </c>
      <c r="Q8" s="6" t="s">
        <v>5</v>
      </c>
      <c r="R8" s="6"/>
      <c r="S8" s="2" t="s">
        <v>1</v>
      </c>
      <c r="T8" s="2" t="s">
        <v>0</v>
      </c>
    </row>
    <row r="9" spans="1:20" ht="15" x14ac:dyDescent="0.2">
      <c r="A9" s="2">
        <v>1992</v>
      </c>
      <c r="B9" s="2">
        <v>1</v>
      </c>
      <c r="C9" s="4"/>
      <c r="D9" s="5">
        <v>5</v>
      </c>
      <c r="E9" s="15">
        <v>0.35</v>
      </c>
      <c r="F9" s="16">
        <v>8.5639999999999994E-2</v>
      </c>
      <c r="G9" s="15">
        <f t="shared" ref="G9:G37" si="0">(E9+F9)</f>
        <v>0.43563999999999997</v>
      </c>
      <c r="H9" s="10"/>
      <c r="I9" s="5">
        <v>7.5</v>
      </c>
      <c r="J9" s="15">
        <f t="shared" ref="J9:J49" si="1">+E9</f>
        <v>0.35</v>
      </c>
      <c r="K9" s="16">
        <v>8.5139999999999993E-2</v>
      </c>
      <c r="L9" s="15">
        <f t="shared" ref="L9:L37" si="2">(J9+K9)</f>
        <v>0.43513999999999997</v>
      </c>
      <c r="M9" s="10"/>
      <c r="N9" s="5">
        <v>72</v>
      </c>
      <c r="O9" s="17">
        <f t="shared" ref="O9:O49" si="3">+E9</f>
        <v>0.35</v>
      </c>
      <c r="P9" s="14">
        <v>6.2140000000000001E-2</v>
      </c>
      <c r="Q9" s="17">
        <f t="shared" ref="Q9:Q37" si="4">(O9+P9)</f>
        <v>0.41213999999999995</v>
      </c>
      <c r="R9" s="10"/>
      <c r="S9" s="2">
        <f t="shared" ref="S9:S49" si="5">+B9</f>
        <v>1</v>
      </c>
      <c r="T9" s="2">
        <f t="shared" ref="T9:T49" si="6">+A9</f>
        <v>1992</v>
      </c>
    </row>
    <row r="10" spans="1:20" ht="15" x14ac:dyDescent="0.2">
      <c r="A10" s="2">
        <v>1992</v>
      </c>
      <c r="B10" s="2">
        <v>2</v>
      </c>
      <c r="C10" s="4"/>
      <c r="D10" s="5">
        <v>5</v>
      </c>
      <c r="E10" s="15">
        <v>0.35</v>
      </c>
      <c r="F10" s="16">
        <v>8.5639999999999994E-2</v>
      </c>
      <c r="G10" s="15">
        <f t="shared" si="0"/>
        <v>0.43563999999999997</v>
      </c>
      <c r="H10" s="10"/>
      <c r="I10" s="5">
        <v>7.5</v>
      </c>
      <c r="J10" s="15">
        <f t="shared" si="1"/>
        <v>0.35</v>
      </c>
      <c r="K10" s="16">
        <v>8.5139999999999993E-2</v>
      </c>
      <c r="L10" s="15">
        <f t="shared" si="2"/>
        <v>0.43513999999999997</v>
      </c>
      <c r="M10" s="10"/>
      <c r="N10" s="5">
        <v>72</v>
      </c>
      <c r="O10" s="17">
        <f t="shared" si="3"/>
        <v>0.35</v>
      </c>
      <c r="P10" s="14">
        <v>6.2140000000000001E-2</v>
      </c>
      <c r="Q10" s="17">
        <f t="shared" si="4"/>
        <v>0.41213999999999995</v>
      </c>
      <c r="R10" s="10"/>
      <c r="S10" s="2">
        <f t="shared" si="5"/>
        <v>2</v>
      </c>
      <c r="T10" s="2">
        <f t="shared" si="6"/>
        <v>1992</v>
      </c>
    </row>
    <row r="11" spans="1:20" ht="15" x14ac:dyDescent="0.2">
      <c r="A11" s="2">
        <v>1992</v>
      </c>
      <c r="B11" s="2">
        <v>3</v>
      </c>
      <c r="C11" s="4"/>
      <c r="D11" s="5">
        <v>5</v>
      </c>
      <c r="E11" s="15">
        <v>0.34</v>
      </c>
      <c r="F11" s="16">
        <v>8.5639999999999994E-2</v>
      </c>
      <c r="G11" s="15">
        <f t="shared" si="0"/>
        <v>0.42564000000000002</v>
      </c>
      <c r="H11" s="10"/>
      <c r="I11" s="5">
        <v>7.5</v>
      </c>
      <c r="J11" s="15">
        <f t="shared" si="1"/>
        <v>0.34</v>
      </c>
      <c r="K11" s="16">
        <v>8.5139999999999993E-2</v>
      </c>
      <c r="L11" s="15">
        <f t="shared" si="2"/>
        <v>0.42514000000000002</v>
      </c>
      <c r="M11" s="10"/>
      <c r="N11" s="5">
        <v>72</v>
      </c>
      <c r="O11" s="17">
        <f t="shared" si="3"/>
        <v>0.34</v>
      </c>
      <c r="P11" s="14">
        <v>6.2140000000000001E-2</v>
      </c>
      <c r="Q11" s="17">
        <f t="shared" si="4"/>
        <v>0.40214000000000005</v>
      </c>
      <c r="R11" s="10"/>
      <c r="S11" s="2">
        <f t="shared" si="5"/>
        <v>3</v>
      </c>
      <c r="T11" s="2">
        <f t="shared" si="6"/>
        <v>1992</v>
      </c>
    </row>
    <row r="12" spans="1:20" ht="15" x14ac:dyDescent="0.2">
      <c r="A12" s="2">
        <v>1992</v>
      </c>
      <c r="B12" s="2">
        <v>4</v>
      </c>
      <c r="C12" s="4"/>
      <c r="D12" s="5">
        <v>5</v>
      </c>
      <c r="E12" s="15">
        <v>0.33750000000000002</v>
      </c>
      <c r="F12" s="16">
        <v>8.5639999999999994E-2</v>
      </c>
      <c r="G12" s="15">
        <f t="shared" si="0"/>
        <v>0.42314000000000002</v>
      </c>
      <c r="H12" s="10"/>
      <c r="I12" s="5">
        <v>7.5</v>
      </c>
      <c r="J12" s="15">
        <f t="shared" si="1"/>
        <v>0.33750000000000002</v>
      </c>
      <c r="K12" s="16">
        <v>8.5139999999999993E-2</v>
      </c>
      <c r="L12" s="15">
        <f t="shared" si="2"/>
        <v>0.42264000000000002</v>
      </c>
      <c r="M12" s="10"/>
      <c r="N12" s="5">
        <v>72</v>
      </c>
      <c r="O12" s="17">
        <f t="shared" si="3"/>
        <v>0.33750000000000002</v>
      </c>
      <c r="P12" s="14">
        <v>6.2140000000000001E-2</v>
      </c>
      <c r="Q12" s="17">
        <f t="shared" si="4"/>
        <v>0.39964</v>
      </c>
      <c r="R12" s="10"/>
      <c r="S12" s="2">
        <f t="shared" si="5"/>
        <v>4</v>
      </c>
      <c r="T12" s="2">
        <f t="shared" si="6"/>
        <v>1992</v>
      </c>
    </row>
    <row r="13" spans="1:20" ht="15" x14ac:dyDescent="0.2">
      <c r="A13" s="2">
        <v>1992</v>
      </c>
      <c r="B13" s="2">
        <v>5</v>
      </c>
      <c r="C13" s="4"/>
      <c r="D13" s="5">
        <v>5</v>
      </c>
      <c r="E13" s="15">
        <v>0.32690000000000002</v>
      </c>
      <c r="F13" s="16">
        <v>8.5639999999999994E-2</v>
      </c>
      <c r="G13" s="15">
        <f t="shared" si="0"/>
        <v>0.41254000000000002</v>
      </c>
      <c r="H13" s="10"/>
      <c r="I13" s="5">
        <v>7.5</v>
      </c>
      <c r="J13" s="15">
        <f t="shared" si="1"/>
        <v>0.32690000000000002</v>
      </c>
      <c r="K13" s="16">
        <v>8.5139999999999993E-2</v>
      </c>
      <c r="L13" s="15">
        <f t="shared" si="2"/>
        <v>0.41204000000000002</v>
      </c>
      <c r="M13" s="10"/>
      <c r="N13" s="5">
        <v>72</v>
      </c>
      <c r="O13" s="17">
        <f t="shared" si="3"/>
        <v>0.32690000000000002</v>
      </c>
      <c r="P13" s="14">
        <v>6.2140000000000001E-2</v>
      </c>
      <c r="Q13" s="17">
        <f t="shared" si="4"/>
        <v>0.38904000000000005</v>
      </c>
      <c r="R13" s="10"/>
      <c r="S13" s="2">
        <f t="shared" si="5"/>
        <v>5</v>
      </c>
      <c r="T13" s="2">
        <f t="shared" si="6"/>
        <v>1992</v>
      </c>
    </row>
    <row r="14" spans="1:20" ht="15" x14ac:dyDescent="0.2">
      <c r="A14" s="2">
        <v>1992</v>
      </c>
      <c r="B14" s="2">
        <v>6</v>
      </c>
      <c r="C14" s="4"/>
      <c r="D14" s="5">
        <v>5</v>
      </c>
      <c r="E14" s="15">
        <v>0.32690000000000002</v>
      </c>
      <c r="F14" s="16">
        <v>8.5639999999999994E-2</v>
      </c>
      <c r="G14" s="15">
        <f t="shared" si="0"/>
        <v>0.41254000000000002</v>
      </c>
      <c r="H14" s="10"/>
      <c r="I14" s="5">
        <v>7.5</v>
      </c>
      <c r="J14" s="15">
        <f t="shared" si="1"/>
        <v>0.32690000000000002</v>
      </c>
      <c r="K14" s="16">
        <v>8.5139999999999993E-2</v>
      </c>
      <c r="L14" s="15">
        <f t="shared" si="2"/>
        <v>0.41204000000000002</v>
      </c>
      <c r="M14" s="10"/>
      <c r="N14" s="5">
        <v>72</v>
      </c>
      <c r="O14" s="17">
        <f t="shared" si="3"/>
        <v>0.32690000000000002</v>
      </c>
      <c r="P14" s="14">
        <v>6.2140000000000001E-2</v>
      </c>
      <c r="Q14" s="17">
        <f t="shared" si="4"/>
        <v>0.38904000000000005</v>
      </c>
      <c r="R14" s="10"/>
      <c r="S14" s="2">
        <f t="shared" si="5"/>
        <v>6</v>
      </c>
      <c r="T14" s="2">
        <f t="shared" si="6"/>
        <v>1992</v>
      </c>
    </row>
    <row r="15" spans="1:20" ht="15" x14ac:dyDescent="0.2">
      <c r="A15" s="2">
        <v>1992</v>
      </c>
      <c r="B15" s="2">
        <v>7</v>
      </c>
      <c r="C15" s="4"/>
      <c r="D15" s="5">
        <v>5</v>
      </c>
      <c r="E15" s="15">
        <v>0.32690000000000002</v>
      </c>
      <c r="F15" s="16">
        <v>8.5639999999999994E-2</v>
      </c>
      <c r="G15" s="15">
        <f t="shared" si="0"/>
        <v>0.41254000000000002</v>
      </c>
      <c r="H15" s="10"/>
      <c r="I15" s="5">
        <v>7.5</v>
      </c>
      <c r="J15" s="15">
        <f t="shared" si="1"/>
        <v>0.32690000000000002</v>
      </c>
      <c r="K15" s="16">
        <v>8.5139999999999993E-2</v>
      </c>
      <c r="L15" s="15">
        <f t="shared" si="2"/>
        <v>0.41204000000000002</v>
      </c>
      <c r="M15" s="10"/>
      <c r="N15" s="5">
        <v>72</v>
      </c>
      <c r="O15" s="17">
        <f t="shared" si="3"/>
        <v>0.32690000000000002</v>
      </c>
      <c r="P15" s="14">
        <v>6.2140000000000001E-2</v>
      </c>
      <c r="Q15" s="17">
        <f t="shared" si="4"/>
        <v>0.38904000000000005</v>
      </c>
      <c r="R15" s="10"/>
      <c r="S15" s="2">
        <f t="shared" si="5"/>
        <v>7</v>
      </c>
      <c r="T15" s="2">
        <f t="shared" si="6"/>
        <v>1992</v>
      </c>
    </row>
    <row r="16" spans="1:20" ht="15" x14ac:dyDescent="0.2">
      <c r="A16" s="2">
        <v>1992</v>
      </c>
      <c r="B16" s="2">
        <v>8</v>
      </c>
      <c r="C16" s="4"/>
      <c r="D16" s="5">
        <v>5</v>
      </c>
      <c r="E16" s="15">
        <v>0.32690000000000002</v>
      </c>
      <c r="F16" s="16">
        <v>8.5639999999999994E-2</v>
      </c>
      <c r="G16" s="15">
        <f t="shared" si="0"/>
        <v>0.41254000000000002</v>
      </c>
      <c r="H16" s="10"/>
      <c r="I16" s="5">
        <v>7.5</v>
      </c>
      <c r="J16" s="15">
        <f t="shared" si="1"/>
        <v>0.32690000000000002</v>
      </c>
      <c r="K16" s="16">
        <v>8.5139999999999993E-2</v>
      </c>
      <c r="L16" s="15">
        <f t="shared" si="2"/>
        <v>0.41204000000000002</v>
      </c>
      <c r="M16" s="10"/>
      <c r="N16" s="5">
        <v>72</v>
      </c>
      <c r="O16" s="17">
        <f t="shared" si="3"/>
        <v>0.32690000000000002</v>
      </c>
      <c r="P16" s="14">
        <v>6.2140000000000001E-2</v>
      </c>
      <c r="Q16" s="17">
        <f t="shared" si="4"/>
        <v>0.38904000000000005</v>
      </c>
      <c r="R16" s="10"/>
      <c r="S16" s="2">
        <f t="shared" si="5"/>
        <v>8</v>
      </c>
      <c r="T16" s="2">
        <f t="shared" si="6"/>
        <v>1992</v>
      </c>
    </row>
    <row r="17" spans="1:20" ht="15" x14ac:dyDescent="0.2">
      <c r="A17" s="2">
        <v>1992</v>
      </c>
      <c r="B17" s="2">
        <v>9</v>
      </c>
      <c r="C17" s="4"/>
      <c r="D17" s="5">
        <v>5</v>
      </c>
      <c r="E17" s="15">
        <v>0.32690000000000002</v>
      </c>
      <c r="F17" s="16">
        <v>8.5639999999999994E-2</v>
      </c>
      <c r="G17" s="15">
        <f t="shared" si="0"/>
        <v>0.41254000000000002</v>
      </c>
      <c r="H17" s="10"/>
      <c r="I17" s="5">
        <v>7.5</v>
      </c>
      <c r="J17" s="15">
        <f t="shared" si="1"/>
        <v>0.32690000000000002</v>
      </c>
      <c r="K17" s="16">
        <v>8.5139999999999993E-2</v>
      </c>
      <c r="L17" s="15">
        <f t="shared" si="2"/>
        <v>0.41204000000000002</v>
      </c>
      <c r="M17" s="10"/>
      <c r="N17" s="5">
        <v>72</v>
      </c>
      <c r="O17" s="17">
        <f t="shared" si="3"/>
        <v>0.32690000000000002</v>
      </c>
      <c r="P17" s="14">
        <v>6.2140000000000001E-2</v>
      </c>
      <c r="Q17" s="17">
        <f t="shared" si="4"/>
        <v>0.38904000000000005</v>
      </c>
      <c r="R17" s="10"/>
      <c r="S17" s="2">
        <f t="shared" si="5"/>
        <v>9</v>
      </c>
      <c r="T17" s="2">
        <f t="shared" si="6"/>
        <v>1992</v>
      </c>
    </row>
    <row r="18" spans="1:20" ht="15" x14ac:dyDescent="0.2">
      <c r="A18" s="2">
        <v>1992</v>
      </c>
      <c r="B18" s="2">
        <v>10</v>
      </c>
      <c r="C18" s="4"/>
      <c r="D18" s="5">
        <v>5</v>
      </c>
      <c r="E18" s="15">
        <v>0.32690000000000002</v>
      </c>
      <c r="F18" s="16">
        <v>8.5639999999999994E-2</v>
      </c>
      <c r="G18" s="15">
        <f t="shared" si="0"/>
        <v>0.41254000000000002</v>
      </c>
      <c r="H18" s="10"/>
      <c r="I18" s="5">
        <v>7.5</v>
      </c>
      <c r="J18" s="15">
        <f t="shared" si="1"/>
        <v>0.32690000000000002</v>
      </c>
      <c r="K18" s="16">
        <v>8.5139999999999993E-2</v>
      </c>
      <c r="L18" s="15">
        <f t="shared" si="2"/>
        <v>0.41204000000000002</v>
      </c>
      <c r="M18" s="10"/>
      <c r="N18" s="5">
        <v>72</v>
      </c>
      <c r="O18" s="17">
        <f t="shared" si="3"/>
        <v>0.32690000000000002</v>
      </c>
      <c r="P18" s="14">
        <v>6.2140000000000001E-2</v>
      </c>
      <c r="Q18" s="17">
        <f t="shared" si="4"/>
        <v>0.38904000000000005</v>
      </c>
      <c r="R18" s="10"/>
      <c r="S18" s="2">
        <f t="shared" si="5"/>
        <v>10</v>
      </c>
      <c r="T18" s="2">
        <f t="shared" si="6"/>
        <v>1992</v>
      </c>
    </row>
    <row r="19" spans="1:20" ht="15" x14ac:dyDescent="0.2">
      <c r="A19" s="2">
        <v>1992</v>
      </c>
      <c r="B19" s="2">
        <v>11</v>
      </c>
      <c r="C19" s="4"/>
      <c r="D19" s="5">
        <v>5</v>
      </c>
      <c r="E19" s="15">
        <v>0.32690000000000002</v>
      </c>
      <c r="F19" s="16">
        <v>8.5639999999999994E-2</v>
      </c>
      <c r="G19" s="15">
        <f t="shared" si="0"/>
        <v>0.41254000000000002</v>
      </c>
      <c r="H19" s="10"/>
      <c r="I19" s="5">
        <v>7.5</v>
      </c>
      <c r="J19" s="15">
        <f t="shared" si="1"/>
        <v>0.32690000000000002</v>
      </c>
      <c r="K19" s="16">
        <v>8.5139999999999993E-2</v>
      </c>
      <c r="L19" s="15">
        <f t="shared" si="2"/>
        <v>0.41204000000000002</v>
      </c>
      <c r="M19" s="10"/>
      <c r="N19" s="5">
        <v>72</v>
      </c>
      <c r="O19" s="17">
        <f t="shared" si="3"/>
        <v>0.32690000000000002</v>
      </c>
      <c r="P19" s="14">
        <v>6.2140000000000001E-2</v>
      </c>
      <c r="Q19" s="17">
        <f t="shared" si="4"/>
        <v>0.38904000000000005</v>
      </c>
      <c r="R19" s="10"/>
      <c r="S19" s="2">
        <f t="shared" si="5"/>
        <v>11</v>
      </c>
      <c r="T19" s="2">
        <f t="shared" si="6"/>
        <v>1992</v>
      </c>
    </row>
    <row r="20" spans="1:20" ht="15" x14ac:dyDescent="0.2">
      <c r="A20" s="2">
        <v>1992</v>
      </c>
      <c r="B20" s="2">
        <v>12</v>
      </c>
      <c r="C20" s="4"/>
      <c r="D20" s="5">
        <v>5</v>
      </c>
      <c r="E20" s="15">
        <v>0.32690000000000002</v>
      </c>
      <c r="F20" s="16">
        <v>8.5639999999999994E-2</v>
      </c>
      <c r="G20" s="15">
        <f t="shared" si="0"/>
        <v>0.41254000000000002</v>
      </c>
      <c r="H20" s="10"/>
      <c r="I20" s="5">
        <v>7.5</v>
      </c>
      <c r="J20" s="15">
        <f t="shared" si="1"/>
        <v>0.32690000000000002</v>
      </c>
      <c r="K20" s="16">
        <v>8.5139999999999993E-2</v>
      </c>
      <c r="L20" s="15">
        <f t="shared" si="2"/>
        <v>0.41204000000000002</v>
      </c>
      <c r="M20" s="10"/>
      <c r="N20" s="5">
        <v>72</v>
      </c>
      <c r="O20" s="17">
        <f t="shared" si="3"/>
        <v>0.32690000000000002</v>
      </c>
      <c r="P20" s="14">
        <v>6.2140000000000001E-2</v>
      </c>
      <c r="Q20" s="17">
        <f t="shared" si="4"/>
        <v>0.38904000000000005</v>
      </c>
      <c r="R20" s="10"/>
      <c r="S20" s="2">
        <f t="shared" si="5"/>
        <v>12</v>
      </c>
      <c r="T20" s="2">
        <f t="shared" si="6"/>
        <v>1992</v>
      </c>
    </row>
    <row r="21" spans="1:20" ht="15" x14ac:dyDescent="0.2">
      <c r="A21" s="2">
        <v>1993</v>
      </c>
      <c r="B21" s="2">
        <v>1</v>
      </c>
      <c r="C21" s="4"/>
      <c r="D21" s="5">
        <v>5</v>
      </c>
      <c r="E21" s="15">
        <v>0.32690000000000002</v>
      </c>
      <c r="F21" s="16">
        <v>8.5639999999999994E-2</v>
      </c>
      <c r="G21" s="15">
        <f t="shared" si="0"/>
        <v>0.41254000000000002</v>
      </c>
      <c r="H21" s="10"/>
      <c r="I21" s="5">
        <v>7.5</v>
      </c>
      <c r="J21" s="15">
        <f t="shared" si="1"/>
        <v>0.32690000000000002</v>
      </c>
      <c r="K21" s="16">
        <v>8.5139999999999993E-2</v>
      </c>
      <c r="L21" s="15">
        <f t="shared" si="2"/>
        <v>0.41204000000000002</v>
      </c>
      <c r="M21" s="10"/>
      <c r="N21" s="5">
        <v>72</v>
      </c>
      <c r="O21" s="17">
        <f t="shared" si="3"/>
        <v>0.32690000000000002</v>
      </c>
      <c r="P21" s="14">
        <v>6.2140000000000001E-2</v>
      </c>
      <c r="Q21" s="17">
        <f t="shared" si="4"/>
        <v>0.38904000000000005</v>
      </c>
      <c r="R21" s="10"/>
      <c r="S21" s="2">
        <f t="shared" si="5"/>
        <v>1</v>
      </c>
      <c r="T21" s="2">
        <f t="shared" si="6"/>
        <v>1993</v>
      </c>
    </row>
    <row r="22" spans="1:20" ht="15" x14ac:dyDescent="0.2">
      <c r="A22" s="2">
        <v>1993</v>
      </c>
      <c r="B22" s="2">
        <v>2</v>
      </c>
      <c r="C22" s="4"/>
      <c r="D22" s="5">
        <v>5</v>
      </c>
      <c r="E22" s="15">
        <v>0.32690000000000002</v>
      </c>
      <c r="F22" s="16">
        <v>8.5639999999999994E-2</v>
      </c>
      <c r="G22" s="15">
        <f t="shared" si="0"/>
        <v>0.41254000000000002</v>
      </c>
      <c r="H22" s="10"/>
      <c r="I22" s="5">
        <v>7.5</v>
      </c>
      <c r="J22" s="15">
        <f t="shared" si="1"/>
        <v>0.32690000000000002</v>
      </c>
      <c r="K22" s="16">
        <v>8.5139999999999993E-2</v>
      </c>
      <c r="L22" s="15">
        <f t="shared" si="2"/>
        <v>0.41204000000000002</v>
      </c>
      <c r="M22" s="10"/>
      <c r="N22" s="5">
        <v>72</v>
      </c>
      <c r="O22" s="17">
        <f t="shared" si="3"/>
        <v>0.32690000000000002</v>
      </c>
      <c r="P22" s="14">
        <v>6.2140000000000001E-2</v>
      </c>
      <c r="Q22" s="17">
        <f t="shared" si="4"/>
        <v>0.38904000000000005</v>
      </c>
      <c r="R22" s="10"/>
      <c r="S22" s="2">
        <f t="shared" si="5"/>
        <v>2</v>
      </c>
      <c r="T22" s="2">
        <f t="shared" si="6"/>
        <v>1993</v>
      </c>
    </row>
    <row r="23" spans="1:20" ht="15" x14ac:dyDescent="0.2">
      <c r="A23" s="2">
        <v>1993</v>
      </c>
      <c r="B23" s="2">
        <v>3</v>
      </c>
      <c r="C23" s="4"/>
      <c r="D23" s="5">
        <v>5</v>
      </c>
      <c r="E23" s="15">
        <v>0.32690000000000002</v>
      </c>
      <c r="F23" s="16">
        <v>8.5639999999999994E-2</v>
      </c>
      <c r="G23" s="15">
        <f t="shared" si="0"/>
        <v>0.41254000000000002</v>
      </c>
      <c r="H23" s="10"/>
      <c r="I23" s="5">
        <v>7.5</v>
      </c>
      <c r="J23" s="15">
        <f t="shared" si="1"/>
        <v>0.32690000000000002</v>
      </c>
      <c r="K23" s="16">
        <v>8.5139999999999993E-2</v>
      </c>
      <c r="L23" s="15">
        <f t="shared" si="2"/>
        <v>0.41204000000000002</v>
      </c>
      <c r="M23" s="10"/>
      <c r="N23" s="5">
        <v>72</v>
      </c>
      <c r="O23" s="17">
        <f t="shared" si="3"/>
        <v>0.32690000000000002</v>
      </c>
      <c r="P23" s="14">
        <v>6.2140000000000001E-2</v>
      </c>
      <c r="Q23" s="17">
        <f t="shared" si="4"/>
        <v>0.38904000000000005</v>
      </c>
      <c r="R23" s="10"/>
      <c r="S23" s="2">
        <f t="shared" si="5"/>
        <v>3</v>
      </c>
      <c r="T23" s="2">
        <f t="shared" si="6"/>
        <v>1993</v>
      </c>
    </row>
    <row r="24" spans="1:20" ht="15" x14ac:dyDescent="0.2">
      <c r="A24" s="2">
        <v>1993</v>
      </c>
      <c r="B24" s="2">
        <v>4</v>
      </c>
      <c r="C24" s="4"/>
      <c r="D24" s="5">
        <v>5</v>
      </c>
      <c r="E24" s="15">
        <v>0.33539999999999998</v>
      </c>
      <c r="F24" s="16">
        <v>8.5639999999999994E-2</v>
      </c>
      <c r="G24" s="15">
        <f t="shared" si="0"/>
        <v>0.42103999999999997</v>
      </c>
      <c r="H24" s="10"/>
      <c r="I24" s="5">
        <v>7.5</v>
      </c>
      <c r="J24" s="15">
        <f t="shared" si="1"/>
        <v>0.33539999999999998</v>
      </c>
      <c r="K24" s="16">
        <v>8.5139999999999993E-2</v>
      </c>
      <c r="L24" s="15">
        <f t="shared" si="2"/>
        <v>0.42053999999999997</v>
      </c>
      <c r="M24" s="10"/>
      <c r="N24" s="5">
        <v>72</v>
      </c>
      <c r="O24" s="17">
        <f t="shared" si="3"/>
        <v>0.33539999999999998</v>
      </c>
      <c r="P24" s="14">
        <v>6.2140000000000001E-2</v>
      </c>
      <c r="Q24" s="17">
        <f t="shared" si="4"/>
        <v>0.39754</v>
      </c>
      <c r="R24" s="10"/>
      <c r="S24" s="2">
        <f t="shared" si="5"/>
        <v>4</v>
      </c>
      <c r="T24" s="2">
        <f t="shared" si="6"/>
        <v>1993</v>
      </c>
    </row>
    <row r="25" spans="1:20" ht="15" x14ac:dyDescent="0.2">
      <c r="A25" s="2">
        <v>1993</v>
      </c>
      <c r="B25" s="2">
        <v>5</v>
      </c>
      <c r="C25" s="4"/>
      <c r="D25" s="5">
        <v>5</v>
      </c>
      <c r="E25" s="15">
        <v>0.33539999999999998</v>
      </c>
      <c r="F25" s="16">
        <v>8.5639999999999994E-2</v>
      </c>
      <c r="G25" s="15">
        <f t="shared" si="0"/>
        <v>0.42103999999999997</v>
      </c>
      <c r="H25" s="10"/>
      <c r="I25" s="5">
        <v>7.5</v>
      </c>
      <c r="J25" s="15">
        <f t="shared" si="1"/>
        <v>0.33539999999999998</v>
      </c>
      <c r="K25" s="16">
        <v>8.5139999999999993E-2</v>
      </c>
      <c r="L25" s="15">
        <f t="shared" si="2"/>
        <v>0.42053999999999997</v>
      </c>
      <c r="M25" s="10"/>
      <c r="N25" s="5">
        <v>72</v>
      </c>
      <c r="O25" s="17">
        <f t="shared" si="3"/>
        <v>0.33539999999999998</v>
      </c>
      <c r="P25" s="14">
        <v>6.2140000000000001E-2</v>
      </c>
      <c r="Q25" s="17">
        <f t="shared" si="4"/>
        <v>0.39754</v>
      </c>
      <c r="R25" s="10"/>
      <c r="S25" s="2">
        <f t="shared" si="5"/>
        <v>5</v>
      </c>
      <c r="T25" s="2">
        <f t="shared" si="6"/>
        <v>1993</v>
      </c>
    </row>
    <row r="26" spans="1:20" ht="15" x14ac:dyDescent="0.2">
      <c r="A26" s="2">
        <v>1993</v>
      </c>
      <c r="B26" s="2">
        <v>6</v>
      </c>
      <c r="C26" s="4"/>
      <c r="D26" s="5">
        <v>5</v>
      </c>
      <c r="E26" s="15">
        <v>0.33539999999999998</v>
      </c>
      <c r="F26" s="16">
        <v>8.5639999999999994E-2</v>
      </c>
      <c r="G26" s="15">
        <f t="shared" si="0"/>
        <v>0.42103999999999997</v>
      </c>
      <c r="H26" s="10"/>
      <c r="I26" s="5">
        <v>7.5</v>
      </c>
      <c r="J26" s="15">
        <f t="shared" si="1"/>
        <v>0.33539999999999998</v>
      </c>
      <c r="K26" s="16">
        <v>8.5139999999999993E-2</v>
      </c>
      <c r="L26" s="15">
        <f t="shared" si="2"/>
        <v>0.42053999999999997</v>
      </c>
      <c r="M26" s="10"/>
      <c r="N26" s="5">
        <v>72</v>
      </c>
      <c r="O26" s="17">
        <f t="shared" si="3"/>
        <v>0.33539999999999998</v>
      </c>
      <c r="P26" s="14">
        <v>6.2140000000000001E-2</v>
      </c>
      <c r="Q26" s="17">
        <f t="shared" si="4"/>
        <v>0.39754</v>
      </c>
      <c r="R26" s="10"/>
      <c r="S26" s="2">
        <f t="shared" si="5"/>
        <v>6</v>
      </c>
      <c r="T26" s="2">
        <f t="shared" si="6"/>
        <v>1993</v>
      </c>
    </row>
    <row r="27" spans="1:20" ht="15" x14ac:dyDescent="0.2">
      <c r="A27" s="2">
        <v>1993</v>
      </c>
      <c r="B27" s="2">
        <v>7</v>
      </c>
      <c r="C27" s="4"/>
      <c r="D27" s="5">
        <v>5</v>
      </c>
      <c r="E27" s="15">
        <v>0.33539999999999998</v>
      </c>
      <c r="F27" s="16">
        <v>8.5639999999999994E-2</v>
      </c>
      <c r="G27" s="15">
        <f t="shared" si="0"/>
        <v>0.42103999999999997</v>
      </c>
      <c r="H27" s="10"/>
      <c r="I27" s="5">
        <v>7.5</v>
      </c>
      <c r="J27" s="15">
        <f t="shared" si="1"/>
        <v>0.33539999999999998</v>
      </c>
      <c r="K27" s="16">
        <v>8.5139999999999993E-2</v>
      </c>
      <c r="L27" s="15">
        <f t="shared" si="2"/>
        <v>0.42053999999999997</v>
      </c>
      <c r="M27" s="10"/>
      <c r="N27" s="5">
        <v>72</v>
      </c>
      <c r="O27" s="17">
        <f t="shared" si="3"/>
        <v>0.33539999999999998</v>
      </c>
      <c r="P27" s="14">
        <v>6.2140000000000001E-2</v>
      </c>
      <c r="Q27" s="17">
        <f t="shared" si="4"/>
        <v>0.39754</v>
      </c>
      <c r="R27" s="10"/>
      <c r="S27" s="2">
        <f t="shared" si="5"/>
        <v>7</v>
      </c>
      <c r="T27" s="2">
        <f t="shared" si="6"/>
        <v>1993</v>
      </c>
    </row>
    <row r="28" spans="1:20" ht="15" x14ac:dyDescent="0.2">
      <c r="A28" s="2">
        <v>1993</v>
      </c>
      <c r="B28" s="2">
        <v>8</v>
      </c>
      <c r="C28" s="4"/>
      <c r="D28" s="5">
        <v>5</v>
      </c>
      <c r="E28" s="15">
        <v>0.33539999999999998</v>
      </c>
      <c r="F28" s="16">
        <v>8.5639999999999994E-2</v>
      </c>
      <c r="G28" s="15">
        <f t="shared" si="0"/>
        <v>0.42103999999999997</v>
      </c>
      <c r="H28" s="10"/>
      <c r="I28" s="5">
        <v>7.5</v>
      </c>
      <c r="J28" s="15">
        <f t="shared" si="1"/>
        <v>0.33539999999999998</v>
      </c>
      <c r="K28" s="16">
        <v>8.5139999999999993E-2</v>
      </c>
      <c r="L28" s="15">
        <f t="shared" si="2"/>
        <v>0.42053999999999997</v>
      </c>
      <c r="M28" s="10"/>
      <c r="N28" s="5">
        <v>72</v>
      </c>
      <c r="O28" s="17">
        <f t="shared" si="3"/>
        <v>0.33539999999999998</v>
      </c>
      <c r="P28" s="14">
        <v>6.2140000000000001E-2</v>
      </c>
      <c r="Q28" s="17">
        <f t="shared" si="4"/>
        <v>0.39754</v>
      </c>
      <c r="R28" s="10"/>
      <c r="S28" s="2">
        <f t="shared" si="5"/>
        <v>8</v>
      </c>
      <c r="T28" s="2">
        <f t="shared" si="6"/>
        <v>1993</v>
      </c>
    </row>
    <row r="29" spans="1:20" ht="15" x14ac:dyDescent="0.2">
      <c r="A29" s="2">
        <v>1993</v>
      </c>
      <c r="B29" s="2">
        <v>9</v>
      </c>
      <c r="C29" s="4"/>
      <c r="D29" s="5">
        <v>5</v>
      </c>
      <c r="E29" s="15">
        <v>0.33539999999999998</v>
      </c>
      <c r="F29" s="16">
        <v>8.5639999999999994E-2</v>
      </c>
      <c r="G29" s="15">
        <f t="shared" si="0"/>
        <v>0.42103999999999997</v>
      </c>
      <c r="H29" s="10"/>
      <c r="I29" s="5">
        <v>7.5</v>
      </c>
      <c r="J29" s="15">
        <f t="shared" si="1"/>
        <v>0.33539999999999998</v>
      </c>
      <c r="K29" s="16">
        <v>8.5139999999999993E-2</v>
      </c>
      <c r="L29" s="15">
        <f t="shared" si="2"/>
        <v>0.42053999999999997</v>
      </c>
      <c r="M29" s="10"/>
      <c r="N29" s="5">
        <v>72</v>
      </c>
      <c r="O29" s="17">
        <f t="shared" si="3"/>
        <v>0.33539999999999998</v>
      </c>
      <c r="P29" s="14">
        <v>6.2140000000000001E-2</v>
      </c>
      <c r="Q29" s="17">
        <f t="shared" si="4"/>
        <v>0.39754</v>
      </c>
      <c r="R29" s="10"/>
      <c r="S29" s="2">
        <f t="shared" si="5"/>
        <v>9</v>
      </c>
      <c r="T29" s="2">
        <f t="shared" si="6"/>
        <v>1993</v>
      </c>
    </row>
    <row r="30" spans="1:20" ht="15" x14ac:dyDescent="0.2">
      <c r="A30" s="2">
        <v>1993</v>
      </c>
      <c r="B30" s="2">
        <v>10</v>
      </c>
      <c r="C30" s="4"/>
      <c r="D30" s="5">
        <v>5</v>
      </c>
      <c r="E30" s="15">
        <v>0.33539999999999998</v>
      </c>
      <c r="F30" s="16">
        <v>8.5639999999999994E-2</v>
      </c>
      <c r="G30" s="15">
        <f t="shared" si="0"/>
        <v>0.42103999999999997</v>
      </c>
      <c r="H30" s="10"/>
      <c r="I30" s="5">
        <v>7.5</v>
      </c>
      <c r="J30" s="15">
        <f t="shared" si="1"/>
        <v>0.33539999999999998</v>
      </c>
      <c r="K30" s="16">
        <v>8.5139999999999993E-2</v>
      </c>
      <c r="L30" s="15">
        <f t="shared" si="2"/>
        <v>0.42053999999999997</v>
      </c>
      <c r="M30" s="10"/>
      <c r="N30" s="5">
        <v>72</v>
      </c>
      <c r="O30" s="17">
        <f t="shared" si="3"/>
        <v>0.33539999999999998</v>
      </c>
      <c r="P30" s="14">
        <v>6.2140000000000001E-2</v>
      </c>
      <c r="Q30" s="17">
        <f t="shared" si="4"/>
        <v>0.39754</v>
      </c>
      <c r="R30" s="10"/>
      <c r="S30" s="2">
        <f t="shared" si="5"/>
        <v>10</v>
      </c>
      <c r="T30" s="2">
        <f t="shared" si="6"/>
        <v>1993</v>
      </c>
    </row>
    <row r="31" spans="1:20" ht="15" x14ac:dyDescent="0.2">
      <c r="A31" s="2">
        <v>1993</v>
      </c>
      <c r="B31" s="2">
        <v>11</v>
      </c>
      <c r="C31" s="4"/>
      <c r="D31" s="5">
        <v>5</v>
      </c>
      <c r="E31" s="15">
        <v>0.33539999999999998</v>
      </c>
      <c r="F31" s="16">
        <v>8.5639999999999994E-2</v>
      </c>
      <c r="G31" s="15">
        <f t="shared" si="0"/>
        <v>0.42103999999999997</v>
      </c>
      <c r="H31" s="10"/>
      <c r="I31" s="5">
        <v>7.5</v>
      </c>
      <c r="J31" s="15">
        <f t="shared" si="1"/>
        <v>0.33539999999999998</v>
      </c>
      <c r="K31" s="16">
        <v>8.5139999999999993E-2</v>
      </c>
      <c r="L31" s="15">
        <f t="shared" si="2"/>
        <v>0.42053999999999997</v>
      </c>
      <c r="M31" s="10"/>
      <c r="N31" s="5">
        <v>72</v>
      </c>
      <c r="O31" s="17">
        <f t="shared" si="3"/>
        <v>0.33539999999999998</v>
      </c>
      <c r="P31" s="14">
        <v>6.2140000000000001E-2</v>
      </c>
      <c r="Q31" s="17">
        <f t="shared" si="4"/>
        <v>0.39754</v>
      </c>
      <c r="R31" s="10"/>
      <c r="S31" s="2">
        <f t="shared" si="5"/>
        <v>11</v>
      </c>
      <c r="T31" s="2">
        <f t="shared" si="6"/>
        <v>1993</v>
      </c>
    </row>
    <row r="32" spans="1:20" ht="15" x14ac:dyDescent="0.2">
      <c r="A32" s="2">
        <v>1993</v>
      </c>
      <c r="B32" s="2">
        <v>12</v>
      </c>
      <c r="C32" s="4"/>
      <c r="D32" s="5">
        <v>5</v>
      </c>
      <c r="E32" s="15">
        <v>0.33539999999999998</v>
      </c>
      <c r="F32" s="16">
        <v>8.5639999999999994E-2</v>
      </c>
      <c r="G32" s="15">
        <f t="shared" si="0"/>
        <v>0.42103999999999997</v>
      </c>
      <c r="H32" s="10"/>
      <c r="I32" s="5">
        <v>7.5</v>
      </c>
      <c r="J32" s="15">
        <f t="shared" si="1"/>
        <v>0.33539999999999998</v>
      </c>
      <c r="K32" s="16">
        <v>8.5139999999999993E-2</v>
      </c>
      <c r="L32" s="15">
        <f t="shared" si="2"/>
        <v>0.42053999999999997</v>
      </c>
      <c r="M32" s="10"/>
      <c r="N32" s="5">
        <v>72</v>
      </c>
      <c r="O32" s="17">
        <f t="shared" si="3"/>
        <v>0.33539999999999998</v>
      </c>
      <c r="P32" s="14">
        <v>6.2140000000000001E-2</v>
      </c>
      <c r="Q32" s="17">
        <f t="shared" si="4"/>
        <v>0.39754</v>
      </c>
      <c r="R32" s="10"/>
      <c r="S32" s="2">
        <f t="shared" si="5"/>
        <v>12</v>
      </c>
      <c r="T32" s="2">
        <f t="shared" si="6"/>
        <v>1993</v>
      </c>
    </row>
    <row r="33" spans="1:20" ht="15" x14ac:dyDescent="0.2">
      <c r="A33" s="2">
        <v>1994</v>
      </c>
      <c r="B33" s="2">
        <v>1</v>
      </c>
      <c r="C33" s="4"/>
      <c r="D33" s="5">
        <v>5</v>
      </c>
      <c r="E33" s="15">
        <v>0.33539999999999998</v>
      </c>
      <c r="F33" s="16">
        <v>8.5639999999999994E-2</v>
      </c>
      <c r="G33" s="15">
        <f t="shared" si="0"/>
        <v>0.42103999999999997</v>
      </c>
      <c r="H33" s="10"/>
      <c r="I33" s="5">
        <v>7.5</v>
      </c>
      <c r="J33" s="15">
        <f t="shared" si="1"/>
        <v>0.33539999999999998</v>
      </c>
      <c r="K33" s="16">
        <v>8.5139999999999993E-2</v>
      </c>
      <c r="L33" s="15">
        <f t="shared" si="2"/>
        <v>0.42053999999999997</v>
      </c>
      <c r="M33" s="10"/>
      <c r="N33" s="5">
        <v>72</v>
      </c>
      <c r="O33" s="17">
        <f t="shared" si="3"/>
        <v>0.33539999999999998</v>
      </c>
      <c r="P33" s="14">
        <v>6.2140000000000001E-2</v>
      </c>
      <c r="Q33" s="17">
        <f t="shared" si="4"/>
        <v>0.39754</v>
      </c>
      <c r="R33" s="10"/>
      <c r="S33" s="2">
        <f t="shared" si="5"/>
        <v>1</v>
      </c>
      <c r="T33" s="2">
        <f t="shared" si="6"/>
        <v>1994</v>
      </c>
    </row>
    <row r="34" spans="1:20" ht="15" x14ac:dyDescent="0.2">
      <c r="A34" s="2">
        <v>1994</v>
      </c>
      <c r="B34" s="2">
        <v>2</v>
      </c>
      <c r="C34" s="4"/>
      <c r="D34" s="5">
        <v>5</v>
      </c>
      <c r="E34" s="15">
        <v>0.33539999999999998</v>
      </c>
      <c r="F34" s="16">
        <v>8.5639999999999994E-2</v>
      </c>
      <c r="G34" s="15">
        <f t="shared" si="0"/>
        <v>0.42103999999999997</v>
      </c>
      <c r="H34" s="10"/>
      <c r="I34" s="5">
        <v>7.5</v>
      </c>
      <c r="J34" s="15">
        <f t="shared" si="1"/>
        <v>0.33539999999999998</v>
      </c>
      <c r="K34" s="16">
        <v>8.5139999999999993E-2</v>
      </c>
      <c r="L34" s="15">
        <f t="shared" si="2"/>
        <v>0.42053999999999997</v>
      </c>
      <c r="M34" s="10"/>
      <c r="N34" s="5">
        <v>72</v>
      </c>
      <c r="O34" s="17">
        <f t="shared" si="3"/>
        <v>0.33539999999999998</v>
      </c>
      <c r="P34" s="14">
        <v>6.2140000000000001E-2</v>
      </c>
      <c r="Q34" s="17">
        <f t="shared" si="4"/>
        <v>0.39754</v>
      </c>
      <c r="R34" s="10"/>
      <c r="S34" s="2">
        <f t="shared" si="5"/>
        <v>2</v>
      </c>
      <c r="T34" s="2">
        <f t="shared" si="6"/>
        <v>1994</v>
      </c>
    </row>
    <row r="35" spans="1:20" ht="15" x14ac:dyDescent="0.2">
      <c r="A35" s="2">
        <v>1994</v>
      </c>
      <c r="B35" s="2">
        <v>3</v>
      </c>
      <c r="C35" s="4"/>
      <c r="D35" s="5">
        <v>5</v>
      </c>
      <c r="E35" s="15">
        <v>0.33539999999999998</v>
      </c>
      <c r="F35" s="16">
        <v>8.5639999999999994E-2</v>
      </c>
      <c r="G35" s="15">
        <f t="shared" si="0"/>
        <v>0.42103999999999997</v>
      </c>
      <c r="H35" s="10"/>
      <c r="I35" s="5">
        <v>7.5</v>
      </c>
      <c r="J35" s="15">
        <f t="shared" si="1"/>
        <v>0.33539999999999998</v>
      </c>
      <c r="K35" s="16">
        <v>8.5139999999999993E-2</v>
      </c>
      <c r="L35" s="15">
        <f t="shared" si="2"/>
        <v>0.42053999999999997</v>
      </c>
      <c r="M35" s="10"/>
      <c r="N35" s="5">
        <v>72</v>
      </c>
      <c r="O35" s="17">
        <f t="shared" si="3"/>
        <v>0.33539999999999998</v>
      </c>
      <c r="P35" s="14">
        <v>6.2140000000000001E-2</v>
      </c>
      <c r="Q35" s="17">
        <f t="shared" si="4"/>
        <v>0.39754</v>
      </c>
      <c r="R35" s="10"/>
      <c r="S35" s="2">
        <f t="shared" si="5"/>
        <v>3</v>
      </c>
      <c r="T35" s="2">
        <f t="shared" si="6"/>
        <v>1994</v>
      </c>
    </row>
    <row r="36" spans="1:20" ht="15" x14ac:dyDescent="0.2">
      <c r="A36" s="2">
        <v>1994</v>
      </c>
      <c r="B36" s="2">
        <v>4</v>
      </c>
      <c r="C36" s="4"/>
      <c r="D36" s="5">
        <v>5</v>
      </c>
      <c r="E36" s="15">
        <v>0.37131999999999998</v>
      </c>
      <c r="F36" s="16">
        <v>8.5639999999999994E-2</v>
      </c>
      <c r="G36" s="15">
        <f t="shared" si="0"/>
        <v>0.45695999999999998</v>
      </c>
      <c r="H36" s="10"/>
      <c r="I36" s="5">
        <v>7.5</v>
      </c>
      <c r="J36" s="15">
        <f t="shared" si="1"/>
        <v>0.37131999999999998</v>
      </c>
      <c r="K36" s="16">
        <v>8.5139999999999993E-2</v>
      </c>
      <c r="L36" s="15">
        <f t="shared" si="2"/>
        <v>0.45645999999999998</v>
      </c>
      <c r="M36" s="10"/>
      <c r="N36" s="5">
        <v>72</v>
      </c>
      <c r="O36" s="17">
        <f t="shared" si="3"/>
        <v>0.37131999999999998</v>
      </c>
      <c r="P36" s="14">
        <v>6.2140000000000001E-2</v>
      </c>
      <c r="Q36" s="17">
        <f t="shared" si="4"/>
        <v>0.43345999999999996</v>
      </c>
      <c r="R36" s="10"/>
      <c r="S36" s="2">
        <f t="shared" si="5"/>
        <v>4</v>
      </c>
      <c r="T36" s="2">
        <f t="shared" si="6"/>
        <v>1994</v>
      </c>
    </row>
    <row r="37" spans="1:20" ht="15" x14ac:dyDescent="0.2">
      <c r="A37" s="2">
        <v>1994</v>
      </c>
      <c r="B37" s="2">
        <v>5</v>
      </c>
      <c r="C37" s="4"/>
      <c r="D37" s="5">
        <v>5</v>
      </c>
      <c r="E37" s="15">
        <v>0.37131999999999998</v>
      </c>
      <c r="F37" s="16">
        <v>8.5639999999999994E-2</v>
      </c>
      <c r="G37" s="15">
        <f t="shared" si="0"/>
        <v>0.45695999999999998</v>
      </c>
      <c r="H37" s="10"/>
      <c r="I37" s="5">
        <v>7.5</v>
      </c>
      <c r="J37" s="15">
        <f t="shared" si="1"/>
        <v>0.37131999999999998</v>
      </c>
      <c r="K37" s="16">
        <v>8.5139999999999993E-2</v>
      </c>
      <c r="L37" s="15">
        <f t="shared" si="2"/>
        <v>0.45645999999999998</v>
      </c>
      <c r="M37" s="10"/>
      <c r="N37" s="5">
        <v>72</v>
      </c>
      <c r="O37" s="17">
        <f t="shared" si="3"/>
        <v>0.37131999999999998</v>
      </c>
      <c r="P37" s="14">
        <v>6.2140000000000001E-2</v>
      </c>
      <c r="Q37" s="17">
        <f t="shared" si="4"/>
        <v>0.43345999999999996</v>
      </c>
      <c r="R37" s="10"/>
      <c r="S37" s="2">
        <f t="shared" si="5"/>
        <v>5</v>
      </c>
      <c r="T37" s="2">
        <f t="shared" si="6"/>
        <v>1994</v>
      </c>
    </row>
    <row r="38" spans="1:20" ht="15" x14ac:dyDescent="0.2">
      <c r="A38" s="2">
        <v>1994</v>
      </c>
      <c r="B38" s="2">
        <v>6</v>
      </c>
      <c r="C38" s="4"/>
      <c r="D38" s="5">
        <v>5</v>
      </c>
      <c r="E38" s="15">
        <v>0.37131999999999998</v>
      </c>
      <c r="F38" s="16">
        <v>8.5639999999999994E-2</v>
      </c>
      <c r="G38" s="15">
        <f t="shared" ref="G38:G101" si="7">(E38+F38)</f>
        <v>0.45695999999999998</v>
      </c>
      <c r="H38" s="10"/>
      <c r="I38" s="5">
        <v>7.5</v>
      </c>
      <c r="J38" s="15">
        <f t="shared" si="1"/>
        <v>0.37131999999999998</v>
      </c>
      <c r="K38" s="16">
        <v>8.5139999999999993E-2</v>
      </c>
      <c r="L38" s="15">
        <f t="shared" ref="L38:L101" si="8">(J38+K38)</f>
        <v>0.45645999999999998</v>
      </c>
      <c r="M38" s="10"/>
      <c r="N38" s="5">
        <v>72</v>
      </c>
      <c r="O38" s="17">
        <f t="shared" si="3"/>
        <v>0.37131999999999998</v>
      </c>
      <c r="P38" s="14">
        <v>6.2140000000000001E-2</v>
      </c>
      <c r="Q38" s="17">
        <f t="shared" ref="Q38:Q101" si="9">(O38+P38)</f>
        <v>0.43345999999999996</v>
      </c>
      <c r="R38" s="10"/>
      <c r="S38" s="2">
        <f t="shared" si="5"/>
        <v>6</v>
      </c>
      <c r="T38" s="2">
        <f t="shared" si="6"/>
        <v>1994</v>
      </c>
    </row>
    <row r="39" spans="1:20" ht="15" x14ac:dyDescent="0.2">
      <c r="A39" s="2">
        <v>1994</v>
      </c>
      <c r="B39" s="2">
        <v>7</v>
      </c>
      <c r="C39" s="4"/>
      <c r="D39" s="5">
        <v>5</v>
      </c>
      <c r="E39" s="15">
        <v>0.37131999999999998</v>
      </c>
      <c r="F39" s="16">
        <v>8.5639999999999994E-2</v>
      </c>
      <c r="G39" s="15">
        <f t="shared" si="7"/>
        <v>0.45695999999999998</v>
      </c>
      <c r="H39" s="10"/>
      <c r="I39" s="5">
        <v>7.5</v>
      </c>
      <c r="J39" s="15">
        <f t="shared" si="1"/>
        <v>0.37131999999999998</v>
      </c>
      <c r="K39" s="16">
        <v>8.5139999999999993E-2</v>
      </c>
      <c r="L39" s="15">
        <f t="shared" si="8"/>
        <v>0.45645999999999998</v>
      </c>
      <c r="M39" s="10"/>
      <c r="N39" s="5">
        <v>72</v>
      </c>
      <c r="O39" s="17">
        <f t="shared" si="3"/>
        <v>0.37131999999999998</v>
      </c>
      <c r="P39" s="14">
        <v>6.2140000000000001E-2</v>
      </c>
      <c r="Q39" s="17">
        <f t="shared" si="9"/>
        <v>0.43345999999999996</v>
      </c>
      <c r="R39" s="10"/>
      <c r="S39" s="2">
        <f t="shared" si="5"/>
        <v>7</v>
      </c>
      <c r="T39" s="2">
        <f t="shared" si="6"/>
        <v>1994</v>
      </c>
    </row>
    <row r="40" spans="1:20" ht="15" x14ac:dyDescent="0.2">
      <c r="A40" s="2">
        <v>1994</v>
      </c>
      <c r="B40" s="2">
        <v>8</v>
      </c>
      <c r="C40" s="4"/>
      <c r="D40" s="5">
        <v>5</v>
      </c>
      <c r="E40" s="15">
        <v>0.37131999999999998</v>
      </c>
      <c r="F40" s="16">
        <v>8.5639999999999994E-2</v>
      </c>
      <c r="G40" s="15">
        <f t="shared" si="7"/>
        <v>0.45695999999999998</v>
      </c>
      <c r="H40" s="10"/>
      <c r="I40" s="5">
        <v>7.5</v>
      </c>
      <c r="J40" s="15">
        <f t="shared" si="1"/>
        <v>0.37131999999999998</v>
      </c>
      <c r="K40" s="16">
        <v>8.5139999999999993E-2</v>
      </c>
      <c r="L40" s="15">
        <f t="shared" si="8"/>
        <v>0.45645999999999998</v>
      </c>
      <c r="M40" s="10"/>
      <c r="N40" s="5">
        <v>72</v>
      </c>
      <c r="O40" s="17">
        <f t="shared" si="3"/>
        <v>0.37131999999999998</v>
      </c>
      <c r="P40" s="14">
        <v>6.2140000000000001E-2</v>
      </c>
      <c r="Q40" s="17">
        <f t="shared" si="9"/>
        <v>0.43345999999999996</v>
      </c>
      <c r="R40" s="10"/>
      <c r="S40" s="2">
        <f t="shared" si="5"/>
        <v>8</v>
      </c>
      <c r="T40" s="2">
        <f t="shared" si="6"/>
        <v>1994</v>
      </c>
    </row>
    <row r="41" spans="1:20" ht="15" x14ac:dyDescent="0.2">
      <c r="A41" s="2">
        <v>1994</v>
      </c>
      <c r="B41" s="2">
        <v>9</v>
      </c>
      <c r="C41" s="4"/>
      <c r="D41" s="5">
        <v>5</v>
      </c>
      <c r="E41" s="15">
        <v>0.37131999999999998</v>
      </c>
      <c r="F41" s="16">
        <v>8.5639999999999994E-2</v>
      </c>
      <c r="G41" s="15">
        <f t="shared" si="7"/>
        <v>0.45695999999999998</v>
      </c>
      <c r="H41" s="10"/>
      <c r="I41" s="5">
        <v>7.5</v>
      </c>
      <c r="J41" s="15">
        <f t="shared" si="1"/>
        <v>0.37131999999999998</v>
      </c>
      <c r="K41" s="16">
        <v>8.5139999999999993E-2</v>
      </c>
      <c r="L41" s="15">
        <f t="shared" si="8"/>
        <v>0.45645999999999998</v>
      </c>
      <c r="M41" s="10"/>
      <c r="N41" s="5">
        <v>72</v>
      </c>
      <c r="O41" s="17">
        <f t="shared" si="3"/>
        <v>0.37131999999999998</v>
      </c>
      <c r="P41" s="14">
        <v>6.2140000000000001E-2</v>
      </c>
      <c r="Q41" s="17">
        <f t="shared" si="9"/>
        <v>0.43345999999999996</v>
      </c>
      <c r="R41" s="10"/>
      <c r="S41" s="2">
        <f t="shared" si="5"/>
        <v>9</v>
      </c>
      <c r="T41" s="2">
        <f t="shared" si="6"/>
        <v>1994</v>
      </c>
    </row>
    <row r="42" spans="1:20" ht="15" x14ac:dyDescent="0.2">
      <c r="A42" s="2">
        <v>1994</v>
      </c>
      <c r="B42" s="2">
        <v>10</v>
      </c>
      <c r="C42" s="4"/>
      <c r="D42" s="5">
        <v>5</v>
      </c>
      <c r="E42" s="15">
        <v>0.37131999999999998</v>
      </c>
      <c r="F42" s="16">
        <v>8.5639999999999994E-2</v>
      </c>
      <c r="G42" s="15">
        <f t="shared" si="7"/>
        <v>0.45695999999999998</v>
      </c>
      <c r="H42" s="10"/>
      <c r="I42" s="5">
        <v>7.5</v>
      </c>
      <c r="J42" s="15">
        <f t="shared" si="1"/>
        <v>0.37131999999999998</v>
      </c>
      <c r="K42" s="16">
        <v>8.5139999999999993E-2</v>
      </c>
      <c r="L42" s="15">
        <f t="shared" si="8"/>
        <v>0.45645999999999998</v>
      </c>
      <c r="M42" s="10"/>
      <c r="N42" s="5">
        <v>72</v>
      </c>
      <c r="O42" s="17">
        <f t="shared" si="3"/>
        <v>0.37131999999999998</v>
      </c>
      <c r="P42" s="14">
        <v>6.2140000000000001E-2</v>
      </c>
      <c r="Q42" s="17">
        <f t="shared" si="9"/>
        <v>0.43345999999999996</v>
      </c>
      <c r="R42" s="10"/>
      <c r="S42" s="2">
        <f t="shared" si="5"/>
        <v>10</v>
      </c>
      <c r="T42" s="2">
        <f t="shared" si="6"/>
        <v>1994</v>
      </c>
    </row>
    <row r="43" spans="1:20" ht="15" x14ac:dyDescent="0.2">
      <c r="A43" s="2">
        <v>1994</v>
      </c>
      <c r="B43" s="2">
        <v>11</v>
      </c>
      <c r="C43" s="4"/>
      <c r="D43" s="5">
        <v>5</v>
      </c>
      <c r="E43" s="15">
        <v>0.37131999999999998</v>
      </c>
      <c r="F43" s="16">
        <v>8.5639999999999994E-2</v>
      </c>
      <c r="G43" s="15">
        <f t="shared" si="7"/>
        <v>0.45695999999999998</v>
      </c>
      <c r="H43" s="10"/>
      <c r="I43" s="5">
        <v>7.5</v>
      </c>
      <c r="J43" s="15">
        <f t="shared" si="1"/>
        <v>0.37131999999999998</v>
      </c>
      <c r="K43" s="16">
        <v>8.5139999999999993E-2</v>
      </c>
      <c r="L43" s="15">
        <f t="shared" si="8"/>
        <v>0.45645999999999998</v>
      </c>
      <c r="M43" s="10"/>
      <c r="N43" s="5">
        <v>72</v>
      </c>
      <c r="O43" s="17">
        <f t="shared" si="3"/>
        <v>0.37131999999999998</v>
      </c>
      <c r="P43" s="14">
        <v>6.2140000000000001E-2</v>
      </c>
      <c r="Q43" s="17">
        <f t="shared" si="9"/>
        <v>0.43345999999999996</v>
      </c>
      <c r="R43" s="10"/>
      <c r="S43" s="2">
        <f t="shared" si="5"/>
        <v>11</v>
      </c>
      <c r="T43" s="2">
        <f t="shared" si="6"/>
        <v>1994</v>
      </c>
    </row>
    <row r="44" spans="1:20" ht="15" x14ac:dyDescent="0.2">
      <c r="A44" s="2">
        <v>1994</v>
      </c>
      <c r="B44" s="2">
        <v>12</v>
      </c>
      <c r="C44" s="4"/>
      <c r="D44" s="5">
        <v>5</v>
      </c>
      <c r="E44" s="15">
        <v>0.37131999999999998</v>
      </c>
      <c r="F44" s="16">
        <v>8.5639999999999994E-2</v>
      </c>
      <c r="G44" s="15">
        <f t="shared" si="7"/>
        <v>0.45695999999999998</v>
      </c>
      <c r="H44" s="10"/>
      <c r="I44" s="5">
        <v>7.5</v>
      </c>
      <c r="J44" s="15">
        <f t="shared" si="1"/>
        <v>0.37131999999999998</v>
      </c>
      <c r="K44" s="16">
        <v>8.5139999999999993E-2</v>
      </c>
      <c r="L44" s="15">
        <f t="shared" si="8"/>
        <v>0.45645999999999998</v>
      </c>
      <c r="M44" s="10"/>
      <c r="N44" s="5">
        <v>72</v>
      </c>
      <c r="O44" s="17">
        <f t="shared" si="3"/>
        <v>0.37131999999999998</v>
      </c>
      <c r="P44" s="14">
        <v>6.2140000000000001E-2</v>
      </c>
      <c r="Q44" s="17">
        <f t="shared" si="9"/>
        <v>0.43345999999999996</v>
      </c>
      <c r="R44" s="10"/>
      <c r="S44" s="2">
        <f t="shared" si="5"/>
        <v>12</v>
      </c>
      <c r="T44" s="2">
        <f t="shared" si="6"/>
        <v>1994</v>
      </c>
    </row>
    <row r="45" spans="1:20" ht="15" x14ac:dyDescent="0.2">
      <c r="A45" s="2">
        <v>1995</v>
      </c>
      <c r="B45" s="2">
        <v>1</v>
      </c>
      <c r="C45" s="4"/>
      <c r="D45" s="5">
        <v>5</v>
      </c>
      <c r="E45" s="15">
        <v>0.37131999999999998</v>
      </c>
      <c r="F45" s="16">
        <v>8.5639999999999994E-2</v>
      </c>
      <c r="G45" s="15">
        <f t="shared" si="7"/>
        <v>0.45695999999999998</v>
      </c>
      <c r="H45" s="10"/>
      <c r="I45" s="5">
        <v>7.5</v>
      </c>
      <c r="J45" s="15">
        <f t="shared" si="1"/>
        <v>0.37131999999999998</v>
      </c>
      <c r="K45" s="16">
        <v>8.5139999999999993E-2</v>
      </c>
      <c r="L45" s="15">
        <f t="shared" si="8"/>
        <v>0.45645999999999998</v>
      </c>
      <c r="M45" s="10"/>
      <c r="N45" s="5">
        <v>72</v>
      </c>
      <c r="O45" s="17">
        <f t="shared" si="3"/>
        <v>0.37131999999999998</v>
      </c>
      <c r="P45" s="14">
        <v>6.2140000000000001E-2</v>
      </c>
      <c r="Q45" s="17">
        <f t="shared" si="9"/>
        <v>0.43345999999999996</v>
      </c>
      <c r="R45" s="10"/>
      <c r="S45" s="2">
        <f t="shared" si="5"/>
        <v>1</v>
      </c>
      <c r="T45" s="2">
        <f t="shared" si="6"/>
        <v>1995</v>
      </c>
    </row>
    <row r="46" spans="1:20" ht="15" x14ac:dyDescent="0.2">
      <c r="A46" s="2">
        <v>1995</v>
      </c>
      <c r="B46" s="2">
        <v>2</v>
      </c>
      <c r="C46" s="4"/>
      <c r="D46" s="5">
        <v>5</v>
      </c>
      <c r="E46" s="15">
        <v>0.37131999999999998</v>
      </c>
      <c r="F46" s="16">
        <v>8.5639999999999994E-2</v>
      </c>
      <c r="G46" s="15">
        <f t="shared" si="7"/>
        <v>0.45695999999999998</v>
      </c>
      <c r="H46" s="10"/>
      <c r="I46" s="5">
        <v>7.5</v>
      </c>
      <c r="J46" s="15">
        <f t="shared" si="1"/>
        <v>0.37131999999999998</v>
      </c>
      <c r="K46" s="16">
        <v>8.5139999999999993E-2</v>
      </c>
      <c r="L46" s="15">
        <f t="shared" si="8"/>
        <v>0.45645999999999998</v>
      </c>
      <c r="M46" s="10"/>
      <c r="N46" s="5">
        <v>72</v>
      </c>
      <c r="O46" s="17">
        <f t="shared" si="3"/>
        <v>0.37131999999999998</v>
      </c>
      <c r="P46" s="14">
        <v>6.2140000000000001E-2</v>
      </c>
      <c r="Q46" s="17">
        <f t="shared" si="9"/>
        <v>0.43345999999999996</v>
      </c>
      <c r="R46" s="10"/>
      <c r="S46" s="2">
        <f t="shared" si="5"/>
        <v>2</v>
      </c>
      <c r="T46" s="2">
        <f t="shared" si="6"/>
        <v>1995</v>
      </c>
    </row>
    <row r="47" spans="1:20" ht="15" x14ac:dyDescent="0.2">
      <c r="A47" s="2">
        <v>1995</v>
      </c>
      <c r="B47" s="2">
        <v>3</v>
      </c>
      <c r="C47" s="4"/>
      <c r="D47" s="5">
        <v>5</v>
      </c>
      <c r="E47" s="15">
        <v>0.37131999999999998</v>
      </c>
      <c r="F47" s="16">
        <v>8.5639999999999994E-2</v>
      </c>
      <c r="G47" s="15">
        <f t="shared" si="7"/>
        <v>0.45695999999999998</v>
      </c>
      <c r="H47" s="10"/>
      <c r="I47" s="5">
        <v>7.5</v>
      </c>
      <c r="J47" s="15">
        <f t="shared" si="1"/>
        <v>0.37131999999999998</v>
      </c>
      <c r="K47" s="16">
        <v>8.5139999999999993E-2</v>
      </c>
      <c r="L47" s="15">
        <f t="shared" si="8"/>
        <v>0.45645999999999998</v>
      </c>
      <c r="M47" s="10"/>
      <c r="N47" s="5">
        <v>72</v>
      </c>
      <c r="O47" s="17">
        <f t="shared" si="3"/>
        <v>0.37131999999999998</v>
      </c>
      <c r="P47" s="14">
        <v>6.2140000000000001E-2</v>
      </c>
      <c r="Q47" s="17">
        <f t="shared" si="9"/>
        <v>0.43345999999999996</v>
      </c>
      <c r="R47" s="10"/>
      <c r="S47" s="2">
        <f t="shared" si="5"/>
        <v>3</v>
      </c>
      <c r="T47" s="2">
        <f t="shared" si="6"/>
        <v>1995</v>
      </c>
    </row>
    <row r="48" spans="1:20" ht="15" x14ac:dyDescent="0.2">
      <c r="A48" s="2">
        <v>1995</v>
      </c>
      <c r="B48" s="2">
        <v>4</v>
      </c>
      <c r="C48" s="4"/>
      <c r="D48" s="5">
        <v>5</v>
      </c>
      <c r="E48" s="15">
        <v>0.37872</v>
      </c>
      <c r="F48" s="16">
        <v>8.5639999999999994E-2</v>
      </c>
      <c r="G48" s="15">
        <f t="shared" si="7"/>
        <v>0.46435999999999999</v>
      </c>
      <c r="H48" s="10"/>
      <c r="I48" s="5">
        <v>7.5</v>
      </c>
      <c r="J48" s="15">
        <f t="shared" si="1"/>
        <v>0.37872</v>
      </c>
      <c r="K48" s="16">
        <v>8.5139999999999993E-2</v>
      </c>
      <c r="L48" s="15">
        <f t="shared" si="8"/>
        <v>0.46385999999999999</v>
      </c>
      <c r="M48" s="10"/>
      <c r="N48" s="5">
        <v>72</v>
      </c>
      <c r="O48" s="17">
        <f t="shared" si="3"/>
        <v>0.37872</v>
      </c>
      <c r="P48" s="14">
        <v>6.2140000000000001E-2</v>
      </c>
      <c r="Q48" s="17">
        <f t="shared" si="9"/>
        <v>0.44086000000000003</v>
      </c>
      <c r="R48" s="10"/>
      <c r="S48" s="2">
        <f t="shared" si="5"/>
        <v>4</v>
      </c>
      <c r="T48" s="2">
        <f t="shared" si="6"/>
        <v>1995</v>
      </c>
    </row>
    <row r="49" spans="1:20" ht="15" x14ac:dyDescent="0.2">
      <c r="A49" s="2">
        <v>1995</v>
      </c>
      <c r="B49" s="2">
        <v>5</v>
      </c>
      <c r="C49" s="4"/>
      <c r="D49" s="5">
        <v>5</v>
      </c>
      <c r="E49" s="15">
        <v>0.37872</v>
      </c>
      <c r="F49" s="16">
        <v>8.5639999999999994E-2</v>
      </c>
      <c r="G49" s="15">
        <f t="shared" si="7"/>
        <v>0.46435999999999999</v>
      </c>
      <c r="H49" s="10"/>
      <c r="I49" s="5">
        <v>7.5</v>
      </c>
      <c r="J49" s="15">
        <f t="shared" si="1"/>
        <v>0.37872</v>
      </c>
      <c r="K49" s="16">
        <v>8.5139999999999993E-2</v>
      </c>
      <c r="L49" s="15">
        <f t="shared" si="8"/>
        <v>0.46385999999999999</v>
      </c>
      <c r="M49" s="10"/>
      <c r="N49" s="5">
        <v>72</v>
      </c>
      <c r="O49" s="17">
        <f t="shared" si="3"/>
        <v>0.37872</v>
      </c>
      <c r="P49" s="14">
        <v>6.2140000000000001E-2</v>
      </c>
      <c r="Q49" s="17">
        <f t="shared" si="9"/>
        <v>0.44086000000000003</v>
      </c>
      <c r="R49" s="10"/>
      <c r="S49" s="2">
        <f t="shared" si="5"/>
        <v>5</v>
      </c>
      <c r="T49" s="2">
        <f t="shared" si="6"/>
        <v>1995</v>
      </c>
    </row>
    <row r="50" spans="1:20" ht="15" x14ac:dyDescent="0.2">
      <c r="A50" s="2">
        <v>1995</v>
      </c>
      <c r="B50" s="2">
        <v>6</v>
      </c>
      <c r="C50" s="4"/>
      <c r="D50" s="5">
        <v>5</v>
      </c>
      <c r="E50" s="15">
        <v>0.37872</v>
      </c>
      <c r="F50" s="16">
        <v>8.5639999999999994E-2</v>
      </c>
      <c r="G50" s="15">
        <f t="shared" si="7"/>
        <v>0.46435999999999999</v>
      </c>
      <c r="H50" s="10"/>
      <c r="I50" s="5">
        <v>7.5</v>
      </c>
      <c r="J50" s="15">
        <f t="shared" ref="J50:J113" si="10">+E50</f>
        <v>0.37872</v>
      </c>
      <c r="K50" s="16">
        <v>8.5139999999999993E-2</v>
      </c>
      <c r="L50" s="15">
        <f t="shared" si="8"/>
        <v>0.46385999999999999</v>
      </c>
      <c r="M50" s="10"/>
      <c r="N50" s="5">
        <v>72</v>
      </c>
      <c r="O50" s="17">
        <f t="shared" ref="O50:O113" si="11">+E50</f>
        <v>0.37872</v>
      </c>
      <c r="P50" s="14">
        <v>6.2140000000000001E-2</v>
      </c>
      <c r="Q50" s="17">
        <f t="shared" si="9"/>
        <v>0.44086000000000003</v>
      </c>
      <c r="R50" s="10"/>
      <c r="S50" s="2">
        <f t="shared" ref="S50:S108" si="12">+B50</f>
        <v>6</v>
      </c>
      <c r="T50" s="2">
        <f t="shared" ref="T50:T108" si="13">+A50</f>
        <v>1995</v>
      </c>
    </row>
    <row r="51" spans="1:20" ht="15" x14ac:dyDescent="0.2">
      <c r="A51" s="2">
        <v>1995</v>
      </c>
      <c r="B51" s="2">
        <v>7</v>
      </c>
      <c r="C51" s="4"/>
      <c r="D51" s="5">
        <v>5</v>
      </c>
      <c r="E51" s="15">
        <v>0.37872</v>
      </c>
      <c r="F51" s="16">
        <v>8.5639999999999994E-2</v>
      </c>
      <c r="G51" s="15">
        <f t="shared" si="7"/>
        <v>0.46435999999999999</v>
      </c>
      <c r="H51" s="10"/>
      <c r="I51" s="5">
        <v>7.5</v>
      </c>
      <c r="J51" s="15">
        <f t="shared" si="10"/>
        <v>0.37872</v>
      </c>
      <c r="K51" s="16">
        <v>8.5139999999999993E-2</v>
      </c>
      <c r="L51" s="15">
        <f t="shared" si="8"/>
        <v>0.46385999999999999</v>
      </c>
      <c r="M51" s="10"/>
      <c r="N51" s="5">
        <v>72</v>
      </c>
      <c r="O51" s="17">
        <f t="shared" si="11"/>
        <v>0.37872</v>
      </c>
      <c r="P51" s="14">
        <v>6.2140000000000001E-2</v>
      </c>
      <c r="Q51" s="17">
        <f t="shared" si="9"/>
        <v>0.44086000000000003</v>
      </c>
      <c r="R51" s="10"/>
      <c r="S51" s="2">
        <f t="shared" si="12"/>
        <v>7</v>
      </c>
      <c r="T51" s="2">
        <f t="shared" si="13"/>
        <v>1995</v>
      </c>
    </row>
    <row r="52" spans="1:20" ht="15" x14ac:dyDescent="0.2">
      <c r="A52" s="2">
        <v>1995</v>
      </c>
      <c r="B52" s="2">
        <v>8</v>
      </c>
      <c r="C52" s="4"/>
      <c r="D52" s="5">
        <v>5</v>
      </c>
      <c r="E52" s="15">
        <v>0.37872</v>
      </c>
      <c r="F52" s="16">
        <v>8.5639999999999994E-2</v>
      </c>
      <c r="G52" s="15">
        <f t="shared" si="7"/>
        <v>0.46435999999999999</v>
      </c>
      <c r="H52" s="10"/>
      <c r="I52" s="5">
        <v>7.5</v>
      </c>
      <c r="J52" s="15">
        <f t="shared" si="10"/>
        <v>0.37872</v>
      </c>
      <c r="K52" s="16">
        <v>8.5139999999999993E-2</v>
      </c>
      <c r="L52" s="15">
        <f t="shared" si="8"/>
        <v>0.46385999999999999</v>
      </c>
      <c r="M52" s="10"/>
      <c r="N52" s="5">
        <v>72</v>
      </c>
      <c r="O52" s="17">
        <f t="shared" si="11"/>
        <v>0.37872</v>
      </c>
      <c r="P52" s="14">
        <v>6.2140000000000001E-2</v>
      </c>
      <c r="Q52" s="17">
        <f t="shared" si="9"/>
        <v>0.44086000000000003</v>
      </c>
      <c r="R52" s="10"/>
      <c r="S52" s="2">
        <f t="shared" si="12"/>
        <v>8</v>
      </c>
      <c r="T52" s="2">
        <f t="shared" si="13"/>
        <v>1995</v>
      </c>
    </row>
    <row r="53" spans="1:20" ht="15" x14ac:dyDescent="0.2">
      <c r="A53" s="2">
        <v>1995</v>
      </c>
      <c r="B53" s="2">
        <v>9</v>
      </c>
      <c r="C53" s="4"/>
      <c r="D53" s="5">
        <v>5</v>
      </c>
      <c r="E53" s="15">
        <v>0.37872</v>
      </c>
      <c r="F53" s="16">
        <v>8.5639999999999994E-2</v>
      </c>
      <c r="G53" s="15">
        <f t="shared" si="7"/>
        <v>0.46435999999999999</v>
      </c>
      <c r="H53" s="10"/>
      <c r="I53" s="5">
        <v>7.5</v>
      </c>
      <c r="J53" s="15">
        <f t="shared" si="10"/>
        <v>0.37872</v>
      </c>
      <c r="K53" s="16">
        <v>8.5139999999999993E-2</v>
      </c>
      <c r="L53" s="15">
        <f t="shared" si="8"/>
        <v>0.46385999999999999</v>
      </c>
      <c r="M53" s="10"/>
      <c r="N53" s="5">
        <v>72</v>
      </c>
      <c r="O53" s="17">
        <f t="shared" si="11"/>
        <v>0.37872</v>
      </c>
      <c r="P53" s="14">
        <v>6.2140000000000001E-2</v>
      </c>
      <c r="Q53" s="17">
        <f t="shared" si="9"/>
        <v>0.44086000000000003</v>
      </c>
      <c r="R53" s="10"/>
      <c r="S53" s="2">
        <f t="shared" si="12"/>
        <v>9</v>
      </c>
      <c r="T53" s="2">
        <f t="shared" si="13"/>
        <v>1995</v>
      </c>
    </row>
    <row r="54" spans="1:20" ht="15" x14ac:dyDescent="0.2">
      <c r="A54" s="2">
        <v>1995</v>
      </c>
      <c r="B54" s="2">
        <v>10</v>
      </c>
      <c r="C54" s="4"/>
      <c r="D54" s="5">
        <v>5</v>
      </c>
      <c r="E54" s="15">
        <v>0.37872</v>
      </c>
      <c r="F54" s="16">
        <v>8.5639999999999994E-2</v>
      </c>
      <c r="G54" s="15">
        <f t="shared" si="7"/>
        <v>0.46435999999999999</v>
      </c>
      <c r="H54" s="10"/>
      <c r="I54" s="5">
        <v>7.5</v>
      </c>
      <c r="J54" s="15">
        <f t="shared" si="10"/>
        <v>0.37872</v>
      </c>
      <c r="K54" s="16">
        <v>8.5139999999999993E-2</v>
      </c>
      <c r="L54" s="15">
        <f t="shared" si="8"/>
        <v>0.46385999999999999</v>
      </c>
      <c r="M54" s="10"/>
      <c r="N54" s="5">
        <v>72</v>
      </c>
      <c r="O54" s="17">
        <f t="shared" si="11"/>
        <v>0.37872</v>
      </c>
      <c r="P54" s="14">
        <v>6.2140000000000001E-2</v>
      </c>
      <c r="Q54" s="17">
        <f t="shared" si="9"/>
        <v>0.44086000000000003</v>
      </c>
      <c r="R54" s="10"/>
      <c r="S54" s="2">
        <f t="shared" si="12"/>
        <v>10</v>
      </c>
      <c r="T54" s="2">
        <f t="shared" si="13"/>
        <v>1995</v>
      </c>
    </row>
    <row r="55" spans="1:20" ht="15" x14ac:dyDescent="0.2">
      <c r="A55" s="2">
        <v>1995</v>
      </c>
      <c r="B55" s="2">
        <v>11</v>
      </c>
      <c r="C55" s="4"/>
      <c r="D55" s="5">
        <v>5</v>
      </c>
      <c r="E55" s="15">
        <v>0.37872</v>
      </c>
      <c r="F55" s="16">
        <v>8.5639999999999994E-2</v>
      </c>
      <c r="G55" s="15">
        <f t="shared" si="7"/>
        <v>0.46435999999999999</v>
      </c>
      <c r="H55" s="10"/>
      <c r="I55" s="5">
        <v>7.5</v>
      </c>
      <c r="J55" s="15">
        <f t="shared" si="10"/>
        <v>0.37872</v>
      </c>
      <c r="K55" s="16">
        <v>8.5139999999999993E-2</v>
      </c>
      <c r="L55" s="15">
        <f t="shared" si="8"/>
        <v>0.46385999999999999</v>
      </c>
      <c r="M55" s="10"/>
      <c r="N55" s="5">
        <v>72</v>
      </c>
      <c r="O55" s="17">
        <f t="shared" si="11"/>
        <v>0.37872</v>
      </c>
      <c r="P55" s="14">
        <v>6.2140000000000001E-2</v>
      </c>
      <c r="Q55" s="17">
        <f t="shared" si="9"/>
        <v>0.44086000000000003</v>
      </c>
      <c r="R55" s="10"/>
      <c r="S55" s="2">
        <f t="shared" si="12"/>
        <v>11</v>
      </c>
      <c r="T55" s="2">
        <f t="shared" si="13"/>
        <v>1995</v>
      </c>
    </row>
    <row r="56" spans="1:20" ht="15" x14ac:dyDescent="0.2">
      <c r="A56" s="2">
        <v>1995</v>
      </c>
      <c r="B56" s="2">
        <v>12</v>
      </c>
      <c r="C56" s="4"/>
      <c r="D56" s="5">
        <v>5</v>
      </c>
      <c r="E56" s="15">
        <v>0.33445000000000003</v>
      </c>
      <c r="F56" s="16">
        <v>8.5639999999999994E-2</v>
      </c>
      <c r="G56" s="15">
        <f t="shared" si="7"/>
        <v>0.42009000000000002</v>
      </c>
      <c r="H56" s="10"/>
      <c r="I56" s="5">
        <v>7.5</v>
      </c>
      <c r="J56" s="15">
        <f t="shared" si="10"/>
        <v>0.33445000000000003</v>
      </c>
      <c r="K56" s="16">
        <v>8.5139999999999993E-2</v>
      </c>
      <c r="L56" s="15">
        <f t="shared" si="8"/>
        <v>0.41959000000000002</v>
      </c>
      <c r="M56" s="10"/>
      <c r="N56" s="5">
        <v>72</v>
      </c>
      <c r="O56" s="17">
        <f t="shared" si="11"/>
        <v>0.33445000000000003</v>
      </c>
      <c r="P56" s="14">
        <v>6.2140000000000001E-2</v>
      </c>
      <c r="Q56" s="17">
        <f t="shared" si="9"/>
        <v>0.39659</v>
      </c>
      <c r="R56" s="10"/>
      <c r="S56" s="2">
        <f t="shared" si="12"/>
        <v>12</v>
      </c>
      <c r="T56" s="2">
        <f t="shared" si="13"/>
        <v>1995</v>
      </c>
    </row>
    <row r="57" spans="1:20" ht="15" x14ac:dyDescent="0.2">
      <c r="A57" s="2">
        <v>1996</v>
      </c>
      <c r="B57" s="2">
        <v>1</v>
      </c>
      <c r="C57" s="4"/>
      <c r="D57" s="5">
        <v>5</v>
      </c>
      <c r="E57" s="15">
        <v>0.33445000000000003</v>
      </c>
      <c r="F57" s="16">
        <v>8.5639999999999994E-2</v>
      </c>
      <c r="G57" s="15">
        <f t="shared" si="7"/>
        <v>0.42009000000000002</v>
      </c>
      <c r="H57" s="10"/>
      <c r="I57" s="5">
        <v>7.5</v>
      </c>
      <c r="J57" s="15">
        <f t="shared" si="10"/>
        <v>0.33445000000000003</v>
      </c>
      <c r="K57" s="16">
        <v>8.5139999999999993E-2</v>
      </c>
      <c r="L57" s="15">
        <f t="shared" si="8"/>
        <v>0.41959000000000002</v>
      </c>
      <c r="M57" s="10"/>
      <c r="N57" s="5">
        <v>72</v>
      </c>
      <c r="O57" s="17">
        <f t="shared" si="11"/>
        <v>0.33445000000000003</v>
      </c>
      <c r="P57" s="14">
        <v>6.2140000000000001E-2</v>
      </c>
      <c r="Q57" s="17">
        <f t="shared" si="9"/>
        <v>0.39659</v>
      </c>
      <c r="R57" s="10"/>
      <c r="S57" s="2">
        <f t="shared" si="12"/>
        <v>1</v>
      </c>
      <c r="T57" s="2">
        <f t="shared" si="13"/>
        <v>1996</v>
      </c>
    </row>
    <row r="58" spans="1:20" ht="15" x14ac:dyDescent="0.2">
      <c r="A58" s="2">
        <v>1996</v>
      </c>
      <c r="B58" s="2">
        <v>2</v>
      </c>
      <c r="C58" s="4"/>
      <c r="D58" s="5">
        <v>5</v>
      </c>
      <c r="E58" s="15">
        <v>0.32</v>
      </c>
      <c r="F58" s="16">
        <v>8.5639999999999994E-2</v>
      </c>
      <c r="G58" s="15">
        <f t="shared" si="7"/>
        <v>0.40564</v>
      </c>
      <c r="H58" s="10"/>
      <c r="I58" s="5">
        <v>7.5</v>
      </c>
      <c r="J58" s="15">
        <f t="shared" si="10"/>
        <v>0.32</v>
      </c>
      <c r="K58" s="16">
        <v>8.5139999999999993E-2</v>
      </c>
      <c r="L58" s="15">
        <f t="shared" si="8"/>
        <v>0.40514</v>
      </c>
      <c r="M58" s="10"/>
      <c r="N58" s="5">
        <v>72</v>
      </c>
      <c r="O58" s="17">
        <f t="shared" si="11"/>
        <v>0.32</v>
      </c>
      <c r="P58" s="14">
        <v>6.2140000000000001E-2</v>
      </c>
      <c r="Q58" s="17">
        <f t="shared" si="9"/>
        <v>0.38214000000000004</v>
      </c>
      <c r="R58" s="10"/>
      <c r="S58" s="2">
        <f t="shared" si="12"/>
        <v>2</v>
      </c>
      <c r="T58" s="2">
        <f t="shared" si="13"/>
        <v>1996</v>
      </c>
    </row>
    <row r="59" spans="1:20" ht="15" x14ac:dyDescent="0.2">
      <c r="A59" s="2">
        <v>1996</v>
      </c>
      <c r="B59" s="2">
        <v>3</v>
      </c>
      <c r="C59" s="4"/>
      <c r="D59" s="5">
        <v>5</v>
      </c>
      <c r="E59" s="15">
        <v>0.28999999999999998</v>
      </c>
      <c r="F59" s="16">
        <v>8.5639999999999994E-2</v>
      </c>
      <c r="G59" s="15">
        <f t="shared" si="7"/>
        <v>0.37563999999999997</v>
      </c>
      <c r="H59" s="10"/>
      <c r="I59" s="5">
        <v>7.5</v>
      </c>
      <c r="J59" s="15">
        <f t="shared" si="10"/>
        <v>0.28999999999999998</v>
      </c>
      <c r="K59" s="16">
        <v>8.5139999999999993E-2</v>
      </c>
      <c r="L59" s="15">
        <f t="shared" si="8"/>
        <v>0.37513999999999997</v>
      </c>
      <c r="M59" s="10"/>
      <c r="N59" s="5">
        <v>72</v>
      </c>
      <c r="O59" s="17">
        <f t="shared" si="11"/>
        <v>0.28999999999999998</v>
      </c>
      <c r="P59" s="14">
        <v>6.2140000000000001E-2</v>
      </c>
      <c r="Q59" s="17">
        <f t="shared" si="9"/>
        <v>0.35214000000000001</v>
      </c>
      <c r="R59" s="10"/>
      <c r="S59" s="2">
        <f t="shared" si="12"/>
        <v>3</v>
      </c>
      <c r="T59" s="2">
        <f t="shared" si="13"/>
        <v>1996</v>
      </c>
    </row>
    <row r="60" spans="1:20" ht="15" x14ac:dyDescent="0.2">
      <c r="A60" s="2">
        <v>1996</v>
      </c>
      <c r="B60" s="2">
        <v>4</v>
      </c>
      <c r="C60" s="4"/>
      <c r="D60" s="5">
        <v>5</v>
      </c>
      <c r="E60" s="15">
        <v>0.35338000000000003</v>
      </c>
      <c r="F60" s="16">
        <v>8.5639999999999994E-2</v>
      </c>
      <c r="G60" s="15">
        <f t="shared" si="7"/>
        <v>0.43902000000000002</v>
      </c>
      <c r="H60" s="10"/>
      <c r="I60" s="5">
        <v>7.5</v>
      </c>
      <c r="J60" s="15">
        <f t="shared" si="10"/>
        <v>0.35338000000000003</v>
      </c>
      <c r="K60" s="16">
        <v>8.5139999999999993E-2</v>
      </c>
      <c r="L60" s="15">
        <f t="shared" si="8"/>
        <v>0.43852000000000002</v>
      </c>
      <c r="M60" s="10"/>
      <c r="N60" s="5">
        <v>72</v>
      </c>
      <c r="O60" s="17">
        <f t="shared" si="11"/>
        <v>0.35338000000000003</v>
      </c>
      <c r="P60" s="14">
        <v>6.2140000000000001E-2</v>
      </c>
      <c r="Q60" s="17">
        <f t="shared" si="9"/>
        <v>0.41552</v>
      </c>
      <c r="R60" s="10"/>
      <c r="S60" s="2">
        <f t="shared" si="12"/>
        <v>4</v>
      </c>
      <c r="T60" s="2">
        <f t="shared" si="13"/>
        <v>1996</v>
      </c>
    </row>
    <row r="61" spans="1:20" ht="15" x14ac:dyDescent="0.2">
      <c r="A61" s="2">
        <v>1996</v>
      </c>
      <c r="B61" s="2">
        <v>5</v>
      </c>
      <c r="C61" s="4"/>
      <c r="D61" s="5">
        <v>5</v>
      </c>
      <c r="E61" s="15">
        <v>0.35338000000000003</v>
      </c>
      <c r="F61" s="16">
        <v>8.5639999999999994E-2</v>
      </c>
      <c r="G61" s="15">
        <f t="shared" si="7"/>
        <v>0.43902000000000002</v>
      </c>
      <c r="H61" s="10"/>
      <c r="I61" s="5">
        <v>7.5</v>
      </c>
      <c r="J61" s="15">
        <f t="shared" si="10"/>
        <v>0.35338000000000003</v>
      </c>
      <c r="K61" s="16">
        <v>8.5139999999999993E-2</v>
      </c>
      <c r="L61" s="15">
        <f t="shared" si="8"/>
        <v>0.43852000000000002</v>
      </c>
      <c r="M61" s="10"/>
      <c r="N61" s="5">
        <v>72</v>
      </c>
      <c r="O61" s="17">
        <f t="shared" si="11"/>
        <v>0.35338000000000003</v>
      </c>
      <c r="P61" s="14">
        <v>6.2140000000000001E-2</v>
      </c>
      <c r="Q61" s="17">
        <f t="shared" si="9"/>
        <v>0.41552</v>
      </c>
      <c r="R61" s="10"/>
      <c r="S61" s="2">
        <f t="shared" si="12"/>
        <v>5</v>
      </c>
      <c r="T61" s="2">
        <f t="shared" si="13"/>
        <v>1996</v>
      </c>
    </row>
    <row r="62" spans="1:20" ht="15" x14ac:dyDescent="0.2">
      <c r="A62" s="2">
        <v>1996</v>
      </c>
      <c r="B62" s="2">
        <v>6</v>
      </c>
      <c r="C62" s="4"/>
      <c r="D62" s="5">
        <v>5</v>
      </c>
      <c r="E62" s="15">
        <v>0.35338000000000003</v>
      </c>
      <c r="F62" s="16">
        <v>8.5639999999999994E-2</v>
      </c>
      <c r="G62" s="15">
        <f t="shared" si="7"/>
        <v>0.43902000000000002</v>
      </c>
      <c r="H62" s="10"/>
      <c r="I62" s="5">
        <v>7.5</v>
      </c>
      <c r="J62" s="15">
        <f t="shared" si="10"/>
        <v>0.35338000000000003</v>
      </c>
      <c r="K62" s="16">
        <v>8.5139999999999993E-2</v>
      </c>
      <c r="L62" s="15">
        <f t="shared" si="8"/>
        <v>0.43852000000000002</v>
      </c>
      <c r="M62" s="10"/>
      <c r="N62" s="5">
        <v>72</v>
      </c>
      <c r="O62" s="17">
        <f t="shared" si="11"/>
        <v>0.35338000000000003</v>
      </c>
      <c r="P62" s="14">
        <v>6.2140000000000001E-2</v>
      </c>
      <c r="Q62" s="17">
        <f t="shared" si="9"/>
        <v>0.41552</v>
      </c>
      <c r="R62" s="10"/>
      <c r="S62" s="2">
        <f t="shared" si="12"/>
        <v>6</v>
      </c>
      <c r="T62" s="2">
        <f t="shared" si="13"/>
        <v>1996</v>
      </c>
    </row>
    <row r="63" spans="1:20" ht="15" x14ac:dyDescent="0.2">
      <c r="A63" s="2">
        <v>1996</v>
      </c>
      <c r="B63" s="2">
        <v>7</v>
      </c>
      <c r="C63" s="4"/>
      <c r="D63" s="5">
        <v>5</v>
      </c>
      <c r="E63" s="15">
        <v>0.35338000000000003</v>
      </c>
      <c r="F63" s="16">
        <v>8.5639999999999994E-2</v>
      </c>
      <c r="G63" s="15">
        <f t="shared" si="7"/>
        <v>0.43902000000000002</v>
      </c>
      <c r="H63" s="10"/>
      <c r="I63" s="5">
        <v>7.5</v>
      </c>
      <c r="J63" s="15">
        <f t="shared" si="10"/>
        <v>0.35338000000000003</v>
      </c>
      <c r="K63" s="16">
        <v>8.5139999999999993E-2</v>
      </c>
      <c r="L63" s="15">
        <f t="shared" si="8"/>
        <v>0.43852000000000002</v>
      </c>
      <c r="M63" s="10"/>
      <c r="N63" s="5">
        <v>72</v>
      </c>
      <c r="O63" s="17">
        <f t="shared" si="11"/>
        <v>0.35338000000000003</v>
      </c>
      <c r="P63" s="14">
        <v>6.2140000000000001E-2</v>
      </c>
      <c r="Q63" s="17">
        <f t="shared" si="9"/>
        <v>0.41552</v>
      </c>
      <c r="R63" s="10"/>
      <c r="S63" s="2">
        <f t="shared" si="12"/>
        <v>7</v>
      </c>
      <c r="T63" s="2">
        <f t="shared" si="13"/>
        <v>1996</v>
      </c>
    </row>
    <row r="64" spans="1:20" ht="15" x14ac:dyDescent="0.2">
      <c r="A64" s="2">
        <v>1996</v>
      </c>
      <c r="B64" s="2">
        <v>8</v>
      </c>
      <c r="C64" s="4"/>
      <c r="D64" s="5">
        <v>5</v>
      </c>
      <c r="E64" s="15">
        <v>0.40699000000000002</v>
      </c>
      <c r="F64" s="16">
        <v>8.5639999999999994E-2</v>
      </c>
      <c r="G64" s="15">
        <f t="shared" si="7"/>
        <v>0.49263000000000001</v>
      </c>
      <c r="H64" s="10"/>
      <c r="I64" s="5">
        <v>7.5</v>
      </c>
      <c r="J64" s="15">
        <f t="shared" si="10"/>
        <v>0.40699000000000002</v>
      </c>
      <c r="K64" s="16">
        <v>8.5139999999999993E-2</v>
      </c>
      <c r="L64" s="15">
        <f t="shared" si="8"/>
        <v>0.49213000000000001</v>
      </c>
      <c r="M64" s="10"/>
      <c r="N64" s="5">
        <v>72</v>
      </c>
      <c r="O64" s="17">
        <f t="shared" si="11"/>
        <v>0.40699000000000002</v>
      </c>
      <c r="P64" s="14">
        <v>6.2140000000000001E-2</v>
      </c>
      <c r="Q64" s="17">
        <f t="shared" si="9"/>
        <v>0.46913000000000005</v>
      </c>
      <c r="R64" s="10"/>
      <c r="S64" s="2">
        <f t="shared" si="12"/>
        <v>8</v>
      </c>
      <c r="T64" s="2">
        <f t="shared" si="13"/>
        <v>1996</v>
      </c>
    </row>
    <row r="65" spans="1:20" ht="15" x14ac:dyDescent="0.2">
      <c r="A65" s="2">
        <v>1996</v>
      </c>
      <c r="B65" s="2">
        <v>9</v>
      </c>
      <c r="C65" s="4"/>
      <c r="D65" s="5">
        <v>5</v>
      </c>
      <c r="E65" s="15">
        <v>0.40699000000000002</v>
      </c>
      <c r="F65" s="16">
        <v>8.5639999999999994E-2</v>
      </c>
      <c r="G65" s="15">
        <f t="shared" si="7"/>
        <v>0.49263000000000001</v>
      </c>
      <c r="H65" s="10"/>
      <c r="I65" s="5">
        <v>7.5</v>
      </c>
      <c r="J65" s="15">
        <f t="shared" si="10"/>
        <v>0.40699000000000002</v>
      </c>
      <c r="K65" s="16">
        <v>8.5139999999999993E-2</v>
      </c>
      <c r="L65" s="15">
        <f t="shared" si="8"/>
        <v>0.49213000000000001</v>
      </c>
      <c r="M65" s="10"/>
      <c r="N65" s="5">
        <v>72</v>
      </c>
      <c r="O65" s="17">
        <f t="shared" si="11"/>
        <v>0.40699000000000002</v>
      </c>
      <c r="P65" s="14">
        <v>6.2140000000000001E-2</v>
      </c>
      <c r="Q65" s="17">
        <f t="shared" si="9"/>
        <v>0.46913000000000005</v>
      </c>
      <c r="R65" s="10"/>
      <c r="S65" s="2">
        <f t="shared" si="12"/>
        <v>9</v>
      </c>
      <c r="T65" s="2">
        <f t="shared" si="13"/>
        <v>1996</v>
      </c>
    </row>
    <row r="66" spans="1:20" ht="15" x14ac:dyDescent="0.2">
      <c r="A66" s="2">
        <v>1996</v>
      </c>
      <c r="B66" s="2">
        <v>10</v>
      </c>
      <c r="C66" s="4"/>
      <c r="D66" s="5">
        <v>5</v>
      </c>
      <c r="E66" s="15">
        <v>0.40699000000000002</v>
      </c>
      <c r="F66" s="16">
        <v>8.5639999999999994E-2</v>
      </c>
      <c r="G66" s="15">
        <f t="shared" si="7"/>
        <v>0.49263000000000001</v>
      </c>
      <c r="H66" s="10"/>
      <c r="I66" s="5">
        <v>7.5</v>
      </c>
      <c r="J66" s="15">
        <f t="shared" si="10"/>
        <v>0.40699000000000002</v>
      </c>
      <c r="K66" s="16">
        <v>8.5139999999999993E-2</v>
      </c>
      <c r="L66" s="15">
        <f t="shared" si="8"/>
        <v>0.49213000000000001</v>
      </c>
      <c r="M66" s="10"/>
      <c r="N66" s="5">
        <v>72</v>
      </c>
      <c r="O66" s="17">
        <f t="shared" si="11"/>
        <v>0.40699000000000002</v>
      </c>
      <c r="P66" s="14">
        <v>6.2140000000000001E-2</v>
      </c>
      <c r="Q66" s="17">
        <f t="shared" si="9"/>
        <v>0.46913000000000005</v>
      </c>
      <c r="R66" s="10"/>
      <c r="S66" s="2">
        <f t="shared" si="12"/>
        <v>10</v>
      </c>
      <c r="T66" s="2">
        <f t="shared" si="13"/>
        <v>1996</v>
      </c>
    </row>
    <row r="67" spans="1:20" ht="15" x14ac:dyDescent="0.2">
      <c r="A67" s="2">
        <v>1996</v>
      </c>
      <c r="B67" s="2">
        <v>11</v>
      </c>
      <c r="C67" s="4"/>
      <c r="D67" s="5">
        <v>5</v>
      </c>
      <c r="E67" s="15">
        <v>0.40699000000000002</v>
      </c>
      <c r="F67" s="16">
        <v>8.5639999999999994E-2</v>
      </c>
      <c r="G67" s="15">
        <f t="shared" si="7"/>
        <v>0.49263000000000001</v>
      </c>
      <c r="H67" s="10"/>
      <c r="I67" s="5">
        <v>7.5</v>
      </c>
      <c r="J67" s="15">
        <f t="shared" si="10"/>
        <v>0.40699000000000002</v>
      </c>
      <c r="K67" s="16">
        <v>8.5139999999999993E-2</v>
      </c>
      <c r="L67" s="15">
        <f t="shared" si="8"/>
        <v>0.49213000000000001</v>
      </c>
      <c r="M67" s="10"/>
      <c r="N67" s="5">
        <v>72</v>
      </c>
      <c r="O67" s="17">
        <f t="shared" si="11"/>
        <v>0.40699000000000002</v>
      </c>
      <c r="P67" s="14">
        <v>6.2140000000000001E-2</v>
      </c>
      <c r="Q67" s="17">
        <f t="shared" si="9"/>
        <v>0.46913000000000005</v>
      </c>
      <c r="R67" s="10"/>
      <c r="S67" s="2">
        <f t="shared" si="12"/>
        <v>11</v>
      </c>
      <c r="T67" s="2">
        <f t="shared" si="13"/>
        <v>1996</v>
      </c>
    </row>
    <row r="68" spans="1:20" ht="15" x14ac:dyDescent="0.2">
      <c r="A68" s="2">
        <v>1996</v>
      </c>
      <c r="B68" s="2">
        <v>12</v>
      </c>
      <c r="C68" s="4"/>
      <c r="D68" s="5">
        <v>5</v>
      </c>
      <c r="E68" s="15">
        <v>0.40699000000000002</v>
      </c>
      <c r="F68" s="16">
        <v>8.5639999999999994E-2</v>
      </c>
      <c r="G68" s="15">
        <f t="shared" si="7"/>
        <v>0.49263000000000001</v>
      </c>
      <c r="H68" s="10"/>
      <c r="I68" s="5">
        <v>7.5</v>
      </c>
      <c r="J68" s="15">
        <f t="shared" si="10"/>
        <v>0.40699000000000002</v>
      </c>
      <c r="K68" s="16">
        <v>8.5139999999999993E-2</v>
      </c>
      <c r="L68" s="15">
        <f t="shared" si="8"/>
        <v>0.49213000000000001</v>
      </c>
      <c r="M68" s="10"/>
      <c r="N68" s="5">
        <v>72</v>
      </c>
      <c r="O68" s="17">
        <f t="shared" si="11"/>
        <v>0.40699000000000002</v>
      </c>
      <c r="P68" s="14">
        <v>6.2140000000000001E-2</v>
      </c>
      <c r="Q68" s="17">
        <f t="shared" si="9"/>
        <v>0.46913000000000005</v>
      </c>
      <c r="R68" s="10"/>
      <c r="S68" s="2">
        <f t="shared" si="12"/>
        <v>12</v>
      </c>
      <c r="T68" s="2">
        <f t="shared" si="13"/>
        <v>1996</v>
      </c>
    </row>
    <row r="69" spans="1:20" ht="15" x14ac:dyDescent="0.2">
      <c r="A69" s="2">
        <v>1997</v>
      </c>
      <c r="B69" s="2">
        <v>1</v>
      </c>
      <c r="C69" s="4"/>
      <c r="D69" s="5">
        <v>5</v>
      </c>
      <c r="E69" s="15">
        <v>0.40699000000000002</v>
      </c>
      <c r="F69" s="16">
        <v>8.5639999999999994E-2</v>
      </c>
      <c r="G69" s="15">
        <f t="shared" si="7"/>
        <v>0.49263000000000001</v>
      </c>
      <c r="H69" s="10"/>
      <c r="I69" s="5">
        <v>7.5</v>
      </c>
      <c r="J69" s="15">
        <f t="shared" si="10"/>
        <v>0.40699000000000002</v>
      </c>
      <c r="K69" s="16">
        <v>8.5139999999999993E-2</v>
      </c>
      <c r="L69" s="15">
        <f t="shared" si="8"/>
        <v>0.49213000000000001</v>
      </c>
      <c r="M69" s="10"/>
      <c r="N69" s="5">
        <v>72</v>
      </c>
      <c r="O69" s="17">
        <f t="shared" si="11"/>
        <v>0.40699000000000002</v>
      </c>
      <c r="P69" s="14">
        <v>6.2140000000000001E-2</v>
      </c>
      <c r="Q69" s="17">
        <f t="shared" si="9"/>
        <v>0.46913000000000005</v>
      </c>
      <c r="R69" s="10"/>
      <c r="S69" s="2">
        <f t="shared" si="12"/>
        <v>1</v>
      </c>
      <c r="T69" s="2">
        <f t="shared" si="13"/>
        <v>1997</v>
      </c>
    </row>
    <row r="70" spans="1:20" ht="15" x14ac:dyDescent="0.2">
      <c r="A70" s="2">
        <v>1997</v>
      </c>
      <c r="B70" s="2">
        <v>2</v>
      </c>
      <c r="C70" s="4"/>
      <c r="D70" s="5">
        <v>5</v>
      </c>
      <c r="E70" s="15">
        <v>0.40699000000000002</v>
      </c>
      <c r="F70" s="16">
        <v>8.5639999999999994E-2</v>
      </c>
      <c r="G70" s="15">
        <f t="shared" si="7"/>
        <v>0.49263000000000001</v>
      </c>
      <c r="H70" s="10"/>
      <c r="I70" s="5">
        <v>7.5</v>
      </c>
      <c r="J70" s="15">
        <f t="shared" si="10"/>
        <v>0.40699000000000002</v>
      </c>
      <c r="K70" s="16">
        <v>8.5139999999999993E-2</v>
      </c>
      <c r="L70" s="15">
        <f t="shared" si="8"/>
        <v>0.49213000000000001</v>
      </c>
      <c r="M70" s="10"/>
      <c r="N70" s="5">
        <v>72</v>
      </c>
      <c r="O70" s="17">
        <f t="shared" si="11"/>
        <v>0.40699000000000002</v>
      </c>
      <c r="P70" s="14">
        <v>6.2140000000000001E-2</v>
      </c>
      <c r="Q70" s="17">
        <f t="shared" si="9"/>
        <v>0.46913000000000005</v>
      </c>
      <c r="R70" s="10"/>
      <c r="S70" s="2">
        <f t="shared" si="12"/>
        <v>2</v>
      </c>
      <c r="T70" s="2">
        <f t="shared" si="13"/>
        <v>1997</v>
      </c>
    </row>
    <row r="71" spans="1:20" ht="15" x14ac:dyDescent="0.2">
      <c r="A71" s="2">
        <v>1997</v>
      </c>
      <c r="B71" s="2">
        <v>3</v>
      </c>
      <c r="C71" s="4"/>
      <c r="D71" s="5">
        <v>5</v>
      </c>
      <c r="E71" s="15">
        <v>0.40699000000000002</v>
      </c>
      <c r="F71" s="16">
        <v>8.5639999999999994E-2</v>
      </c>
      <c r="G71" s="15">
        <f t="shared" si="7"/>
        <v>0.49263000000000001</v>
      </c>
      <c r="H71" s="10"/>
      <c r="I71" s="5">
        <v>7.5</v>
      </c>
      <c r="J71" s="15">
        <f t="shared" si="10"/>
        <v>0.40699000000000002</v>
      </c>
      <c r="K71" s="16">
        <v>8.5139999999999993E-2</v>
      </c>
      <c r="L71" s="15">
        <f t="shared" si="8"/>
        <v>0.49213000000000001</v>
      </c>
      <c r="M71" s="10"/>
      <c r="N71" s="5">
        <v>72</v>
      </c>
      <c r="O71" s="17">
        <f t="shared" si="11"/>
        <v>0.40699000000000002</v>
      </c>
      <c r="P71" s="14">
        <v>6.2140000000000001E-2</v>
      </c>
      <c r="Q71" s="17">
        <f t="shared" si="9"/>
        <v>0.46913000000000005</v>
      </c>
      <c r="R71" s="10"/>
      <c r="S71" s="2">
        <f t="shared" si="12"/>
        <v>3</v>
      </c>
      <c r="T71" s="2">
        <f t="shared" si="13"/>
        <v>1997</v>
      </c>
    </row>
    <row r="72" spans="1:20" ht="15" x14ac:dyDescent="0.2">
      <c r="A72" s="2">
        <v>1997</v>
      </c>
      <c r="B72" s="2">
        <v>4</v>
      </c>
      <c r="C72" s="4"/>
      <c r="D72" s="5">
        <v>5</v>
      </c>
      <c r="E72" s="15">
        <v>0.36491000000000001</v>
      </c>
      <c r="F72" s="16">
        <v>8.5639999999999994E-2</v>
      </c>
      <c r="G72" s="15">
        <f t="shared" si="7"/>
        <v>0.45055000000000001</v>
      </c>
      <c r="H72" s="10"/>
      <c r="I72" s="5">
        <v>7.5</v>
      </c>
      <c r="J72" s="15">
        <f t="shared" si="10"/>
        <v>0.36491000000000001</v>
      </c>
      <c r="K72" s="16">
        <v>8.5139999999999993E-2</v>
      </c>
      <c r="L72" s="15">
        <f t="shared" si="8"/>
        <v>0.45005000000000001</v>
      </c>
      <c r="M72" s="10"/>
      <c r="N72" s="5">
        <v>72</v>
      </c>
      <c r="O72" s="17">
        <f t="shared" si="11"/>
        <v>0.36491000000000001</v>
      </c>
      <c r="P72" s="14">
        <v>6.2140000000000001E-2</v>
      </c>
      <c r="Q72" s="17">
        <f t="shared" si="9"/>
        <v>0.42705000000000004</v>
      </c>
      <c r="R72" s="10"/>
      <c r="S72" s="2">
        <f t="shared" si="12"/>
        <v>4</v>
      </c>
      <c r="T72" s="2">
        <f t="shared" si="13"/>
        <v>1997</v>
      </c>
    </row>
    <row r="73" spans="1:20" ht="15" x14ac:dyDescent="0.2">
      <c r="A73" s="2">
        <v>1997</v>
      </c>
      <c r="B73" s="2">
        <v>5</v>
      </c>
      <c r="C73" s="4"/>
      <c r="D73" s="5">
        <v>5</v>
      </c>
      <c r="E73" s="15">
        <v>0.36491000000000001</v>
      </c>
      <c r="F73" s="16">
        <v>8.5639999999999994E-2</v>
      </c>
      <c r="G73" s="15">
        <f t="shared" si="7"/>
        <v>0.45055000000000001</v>
      </c>
      <c r="H73" s="10"/>
      <c r="I73" s="5">
        <v>7.5</v>
      </c>
      <c r="J73" s="15">
        <f t="shared" si="10"/>
        <v>0.36491000000000001</v>
      </c>
      <c r="K73" s="16">
        <v>8.5139999999999993E-2</v>
      </c>
      <c r="L73" s="15">
        <f t="shared" si="8"/>
        <v>0.45005000000000001</v>
      </c>
      <c r="M73" s="10"/>
      <c r="N73" s="5">
        <v>72</v>
      </c>
      <c r="O73" s="17">
        <f t="shared" si="11"/>
        <v>0.36491000000000001</v>
      </c>
      <c r="P73" s="14">
        <v>6.2140000000000001E-2</v>
      </c>
      <c r="Q73" s="17">
        <f t="shared" si="9"/>
        <v>0.42705000000000004</v>
      </c>
      <c r="R73" s="10"/>
      <c r="S73" s="2">
        <f t="shared" si="12"/>
        <v>5</v>
      </c>
      <c r="T73" s="2">
        <f t="shared" si="13"/>
        <v>1997</v>
      </c>
    </row>
    <row r="74" spans="1:20" ht="15" x14ac:dyDescent="0.2">
      <c r="A74" s="2">
        <v>1997</v>
      </c>
      <c r="B74" s="2">
        <v>6</v>
      </c>
      <c r="C74" s="4"/>
      <c r="D74" s="5">
        <v>5</v>
      </c>
      <c r="E74" s="15">
        <v>0.36491000000000001</v>
      </c>
      <c r="F74" s="16">
        <v>8.5639999999999994E-2</v>
      </c>
      <c r="G74" s="15">
        <f t="shared" si="7"/>
        <v>0.45055000000000001</v>
      </c>
      <c r="H74" s="10"/>
      <c r="I74" s="5">
        <v>7.5</v>
      </c>
      <c r="J74" s="15">
        <f t="shared" si="10"/>
        <v>0.36491000000000001</v>
      </c>
      <c r="K74" s="16">
        <v>8.5139999999999993E-2</v>
      </c>
      <c r="L74" s="15">
        <f t="shared" si="8"/>
        <v>0.45005000000000001</v>
      </c>
      <c r="M74" s="10"/>
      <c r="N74" s="5">
        <v>72</v>
      </c>
      <c r="O74" s="17">
        <f t="shared" si="11"/>
        <v>0.36491000000000001</v>
      </c>
      <c r="P74" s="14">
        <v>6.2140000000000001E-2</v>
      </c>
      <c r="Q74" s="17">
        <f t="shared" si="9"/>
        <v>0.42705000000000004</v>
      </c>
      <c r="R74" s="10"/>
      <c r="S74" s="2">
        <f t="shared" si="12"/>
        <v>6</v>
      </c>
      <c r="T74" s="2">
        <f t="shared" si="13"/>
        <v>1997</v>
      </c>
    </row>
    <row r="75" spans="1:20" ht="15" x14ac:dyDescent="0.2">
      <c r="A75" s="2">
        <v>1997</v>
      </c>
      <c r="B75" s="2">
        <v>7</v>
      </c>
      <c r="C75" s="4"/>
      <c r="D75" s="5">
        <v>5</v>
      </c>
      <c r="E75" s="15">
        <v>0.36491000000000001</v>
      </c>
      <c r="F75" s="16">
        <v>8.5639999999999994E-2</v>
      </c>
      <c r="G75" s="15">
        <f t="shared" si="7"/>
        <v>0.45055000000000001</v>
      </c>
      <c r="H75" s="10"/>
      <c r="I75" s="5">
        <v>7.5</v>
      </c>
      <c r="J75" s="15">
        <f t="shared" si="10"/>
        <v>0.36491000000000001</v>
      </c>
      <c r="K75" s="16">
        <v>8.5139999999999993E-2</v>
      </c>
      <c r="L75" s="15">
        <f t="shared" si="8"/>
        <v>0.45005000000000001</v>
      </c>
      <c r="M75" s="10"/>
      <c r="N75" s="5">
        <v>72</v>
      </c>
      <c r="O75" s="17">
        <f t="shared" si="11"/>
        <v>0.36491000000000001</v>
      </c>
      <c r="P75" s="14">
        <v>6.2140000000000001E-2</v>
      </c>
      <c r="Q75" s="17">
        <f t="shared" si="9"/>
        <v>0.42705000000000004</v>
      </c>
      <c r="R75" s="10"/>
      <c r="S75" s="2">
        <f t="shared" si="12"/>
        <v>7</v>
      </c>
      <c r="T75" s="2">
        <f t="shared" si="13"/>
        <v>1997</v>
      </c>
    </row>
    <row r="76" spans="1:20" ht="15" x14ac:dyDescent="0.2">
      <c r="A76" s="2">
        <v>1997</v>
      </c>
      <c r="B76" s="2">
        <v>8</v>
      </c>
      <c r="C76" s="4"/>
      <c r="D76" s="5">
        <v>5</v>
      </c>
      <c r="E76" s="15">
        <v>0.36491000000000001</v>
      </c>
      <c r="F76" s="16">
        <v>8.5639999999999994E-2</v>
      </c>
      <c r="G76" s="15">
        <f t="shared" si="7"/>
        <v>0.45055000000000001</v>
      </c>
      <c r="H76" s="10"/>
      <c r="I76" s="5">
        <v>7.5</v>
      </c>
      <c r="J76" s="15">
        <f t="shared" si="10"/>
        <v>0.36491000000000001</v>
      </c>
      <c r="K76" s="16">
        <v>8.5139999999999993E-2</v>
      </c>
      <c r="L76" s="15">
        <f t="shared" si="8"/>
        <v>0.45005000000000001</v>
      </c>
      <c r="M76" s="10"/>
      <c r="N76" s="5">
        <v>72</v>
      </c>
      <c r="O76" s="17">
        <f t="shared" si="11"/>
        <v>0.36491000000000001</v>
      </c>
      <c r="P76" s="14">
        <v>6.2140000000000001E-2</v>
      </c>
      <c r="Q76" s="17">
        <f t="shared" si="9"/>
        <v>0.42705000000000004</v>
      </c>
      <c r="R76" s="10"/>
      <c r="S76" s="2">
        <f t="shared" si="12"/>
        <v>8</v>
      </c>
      <c r="T76" s="2">
        <f t="shared" si="13"/>
        <v>1997</v>
      </c>
    </row>
    <row r="77" spans="1:20" ht="15" x14ac:dyDescent="0.2">
      <c r="A77" s="2">
        <v>1997</v>
      </c>
      <c r="B77" s="2">
        <v>9</v>
      </c>
      <c r="C77" s="4"/>
      <c r="D77" s="5">
        <v>5</v>
      </c>
      <c r="E77" s="15">
        <v>0.36491000000000001</v>
      </c>
      <c r="F77" s="16">
        <v>8.5639999999999994E-2</v>
      </c>
      <c r="G77" s="15">
        <f t="shared" si="7"/>
        <v>0.45055000000000001</v>
      </c>
      <c r="H77" s="10"/>
      <c r="I77" s="5">
        <v>7.5</v>
      </c>
      <c r="J77" s="15">
        <f t="shared" si="10"/>
        <v>0.36491000000000001</v>
      </c>
      <c r="K77" s="16">
        <v>8.5139999999999993E-2</v>
      </c>
      <c r="L77" s="15">
        <f t="shared" si="8"/>
        <v>0.45005000000000001</v>
      </c>
      <c r="M77" s="10"/>
      <c r="N77" s="5">
        <v>72</v>
      </c>
      <c r="O77" s="17">
        <f t="shared" si="11"/>
        <v>0.36491000000000001</v>
      </c>
      <c r="P77" s="14">
        <v>6.2140000000000001E-2</v>
      </c>
      <c r="Q77" s="17">
        <f t="shared" si="9"/>
        <v>0.42705000000000004</v>
      </c>
      <c r="R77" s="10"/>
      <c r="S77" s="2">
        <f t="shared" si="12"/>
        <v>9</v>
      </c>
      <c r="T77" s="2">
        <f t="shared" si="13"/>
        <v>1997</v>
      </c>
    </row>
    <row r="78" spans="1:20" ht="15" x14ac:dyDescent="0.2">
      <c r="A78" s="2">
        <v>1997</v>
      </c>
      <c r="B78" s="2">
        <v>10</v>
      </c>
      <c r="C78" s="4"/>
      <c r="D78" s="5">
        <v>5</v>
      </c>
      <c r="E78" s="15">
        <v>0.36491000000000001</v>
      </c>
      <c r="F78" s="16">
        <v>8.5639999999999994E-2</v>
      </c>
      <c r="G78" s="15">
        <f t="shared" si="7"/>
        <v>0.45055000000000001</v>
      </c>
      <c r="H78" s="10"/>
      <c r="I78" s="5">
        <v>7.5</v>
      </c>
      <c r="J78" s="15">
        <f t="shared" si="10"/>
        <v>0.36491000000000001</v>
      </c>
      <c r="K78" s="16">
        <v>8.5139999999999993E-2</v>
      </c>
      <c r="L78" s="15">
        <f t="shared" si="8"/>
        <v>0.45005000000000001</v>
      </c>
      <c r="M78" s="10"/>
      <c r="N78" s="5">
        <v>72</v>
      </c>
      <c r="O78" s="17">
        <f t="shared" si="11"/>
        <v>0.36491000000000001</v>
      </c>
      <c r="P78" s="14">
        <v>6.2140000000000001E-2</v>
      </c>
      <c r="Q78" s="17">
        <f t="shared" si="9"/>
        <v>0.42705000000000004</v>
      </c>
      <c r="R78" s="10"/>
      <c r="S78" s="2">
        <f t="shared" si="12"/>
        <v>10</v>
      </c>
      <c r="T78" s="2">
        <f t="shared" si="13"/>
        <v>1997</v>
      </c>
    </row>
    <row r="79" spans="1:20" ht="15" x14ac:dyDescent="0.2">
      <c r="A79" s="2">
        <v>1997</v>
      </c>
      <c r="B79" s="2">
        <v>11</v>
      </c>
      <c r="C79" s="4"/>
      <c r="D79" s="5">
        <v>5</v>
      </c>
      <c r="E79" s="15">
        <v>0.36491000000000001</v>
      </c>
      <c r="F79" s="16">
        <v>8.5639999999999994E-2</v>
      </c>
      <c r="G79" s="15">
        <f t="shared" si="7"/>
        <v>0.45055000000000001</v>
      </c>
      <c r="H79" s="10"/>
      <c r="I79" s="5">
        <v>7.5</v>
      </c>
      <c r="J79" s="15">
        <f t="shared" si="10"/>
        <v>0.36491000000000001</v>
      </c>
      <c r="K79" s="16">
        <v>8.5139999999999993E-2</v>
      </c>
      <c r="L79" s="15">
        <f t="shared" si="8"/>
        <v>0.45005000000000001</v>
      </c>
      <c r="M79" s="10"/>
      <c r="N79" s="5">
        <v>72</v>
      </c>
      <c r="O79" s="17">
        <f t="shared" si="11"/>
        <v>0.36491000000000001</v>
      </c>
      <c r="P79" s="14">
        <v>6.2140000000000001E-2</v>
      </c>
      <c r="Q79" s="17">
        <f t="shared" si="9"/>
        <v>0.42705000000000004</v>
      </c>
      <c r="R79" s="10"/>
      <c r="S79" s="2">
        <f t="shared" si="12"/>
        <v>11</v>
      </c>
      <c r="T79" s="2">
        <f t="shared" si="13"/>
        <v>1997</v>
      </c>
    </row>
    <row r="80" spans="1:20" ht="15" x14ac:dyDescent="0.2">
      <c r="A80" s="2">
        <v>1997</v>
      </c>
      <c r="B80" s="2">
        <v>12</v>
      </c>
      <c r="C80" s="4"/>
      <c r="D80" s="5">
        <v>5</v>
      </c>
      <c r="E80" s="15">
        <v>0.36491000000000001</v>
      </c>
      <c r="F80" s="16">
        <v>8.5639999999999994E-2</v>
      </c>
      <c r="G80" s="15">
        <f t="shared" si="7"/>
        <v>0.45055000000000001</v>
      </c>
      <c r="H80" s="10"/>
      <c r="I80" s="5">
        <v>7.5</v>
      </c>
      <c r="J80" s="15">
        <f t="shared" si="10"/>
        <v>0.36491000000000001</v>
      </c>
      <c r="K80" s="16">
        <v>8.5139999999999993E-2</v>
      </c>
      <c r="L80" s="15">
        <f t="shared" si="8"/>
        <v>0.45005000000000001</v>
      </c>
      <c r="M80" s="10"/>
      <c r="N80" s="5">
        <v>72</v>
      </c>
      <c r="O80" s="17">
        <f t="shared" si="11"/>
        <v>0.36491000000000001</v>
      </c>
      <c r="P80" s="14">
        <v>6.2140000000000001E-2</v>
      </c>
      <c r="Q80" s="17">
        <f t="shared" si="9"/>
        <v>0.42705000000000004</v>
      </c>
      <c r="R80" s="10"/>
      <c r="S80" s="2">
        <f t="shared" si="12"/>
        <v>12</v>
      </c>
      <c r="T80" s="2">
        <f t="shared" si="13"/>
        <v>1997</v>
      </c>
    </row>
    <row r="81" spans="1:20" ht="15" x14ac:dyDescent="0.2">
      <c r="A81" s="2">
        <v>1998</v>
      </c>
      <c r="B81" s="2">
        <v>1</v>
      </c>
      <c r="C81" s="4"/>
      <c r="D81" s="5">
        <v>5</v>
      </c>
      <c r="E81" s="15">
        <v>0.31</v>
      </c>
      <c r="F81" s="16">
        <v>8.5639999999999994E-2</v>
      </c>
      <c r="G81" s="15">
        <f t="shared" si="7"/>
        <v>0.39563999999999999</v>
      </c>
      <c r="H81" s="10"/>
      <c r="I81" s="5">
        <v>7.5</v>
      </c>
      <c r="J81" s="15">
        <f t="shared" si="10"/>
        <v>0.31</v>
      </c>
      <c r="K81" s="16">
        <v>8.5139999999999993E-2</v>
      </c>
      <c r="L81" s="15">
        <f t="shared" si="8"/>
        <v>0.39513999999999999</v>
      </c>
      <c r="M81" s="10"/>
      <c r="N81" s="5">
        <v>72</v>
      </c>
      <c r="O81" s="17">
        <f t="shared" si="11"/>
        <v>0.31</v>
      </c>
      <c r="P81" s="14">
        <v>6.2140000000000001E-2</v>
      </c>
      <c r="Q81" s="17">
        <f t="shared" si="9"/>
        <v>0.37214000000000003</v>
      </c>
      <c r="R81" s="10"/>
      <c r="S81" s="2">
        <f t="shared" si="12"/>
        <v>1</v>
      </c>
      <c r="T81" s="2">
        <f t="shared" si="13"/>
        <v>1998</v>
      </c>
    </row>
    <row r="82" spans="1:20" ht="15" x14ac:dyDescent="0.2">
      <c r="A82" s="2">
        <v>1998</v>
      </c>
      <c r="B82" s="2">
        <v>2</v>
      </c>
      <c r="C82" s="4"/>
      <c r="D82" s="5">
        <v>5</v>
      </c>
      <c r="E82" s="15">
        <v>0.31</v>
      </c>
      <c r="F82" s="16">
        <v>8.5639999999999994E-2</v>
      </c>
      <c r="G82" s="15">
        <f t="shared" si="7"/>
        <v>0.39563999999999999</v>
      </c>
      <c r="H82" s="10"/>
      <c r="I82" s="5">
        <v>7.5</v>
      </c>
      <c r="J82" s="15">
        <f t="shared" si="10"/>
        <v>0.31</v>
      </c>
      <c r="K82" s="16">
        <v>8.5139999999999993E-2</v>
      </c>
      <c r="L82" s="15">
        <f t="shared" si="8"/>
        <v>0.39513999999999999</v>
      </c>
      <c r="M82" s="10"/>
      <c r="N82" s="5">
        <v>72</v>
      </c>
      <c r="O82" s="17">
        <f t="shared" si="11"/>
        <v>0.31</v>
      </c>
      <c r="P82" s="14">
        <v>6.2140000000000001E-2</v>
      </c>
      <c r="Q82" s="17">
        <f t="shared" si="9"/>
        <v>0.37214000000000003</v>
      </c>
      <c r="R82" s="10"/>
      <c r="S82" s="2">
        <f t="shared" si="12"/>
        <v>2</v>
      </c>
      <c r="T82" s="2">
        <f t="shared" si="13"/>
        <v>1998</v>
      </c>
    </row>
    <row r="83" spans="1:20" ht="15" x14ac:dyDescent="0.2">
      <c r="A83" s="2">
        <v>1998</v>
      </c>
      <c r="B83" s="2">
        <v>3</v>
      </c>
      <c r="C83" s="4"/>
      <c r="D83" s="5">
        <v>5</v>
      </c>
      <c r="E83" s="15">
        <v>0.31</v>
      </c>
      <c r="F83" s="16">
        <v>8.5639999999999994E-2</v>
      </c>
      <c r="G83" s="15">
        <f t="shared" si="7"/>
        <v>0.39563999999999999</v>
      </c>
      <c r="H83" s="10"/>
      <c r="I83" s="5">
        <v>7.5</v>
      </c>
      <c r="J83" s="15">
        <f t="shared" si="10"/>
        <v>0.31</v>
      </c>
      <c r="K83" s="16">
        <v>8.5139999999999993E-2</v>
      </c>
      <c r="L83" s="15">
        <f t="shared" si="8"/>
        <v>0.39513999999999999</v>
      </c>
      <c r="M83" s="10"/>
      <c r="N83" s="5">
        <v>72</v>
      </c>
      <c r="O83" s="17">
        <f t="shared" si="11"/>
        <v>0.31</v>
      </c>
      <c r="P83" s="14">
        <v>6.2140000000000001E-2</v>
      </c>
      <c r="Q83" s="17">
        <f t="shared" si="9"/>
        <v>0.37214000000000003</v>
      </c>
      <c r="R83" s="10"/>
      <c r="S83" s="2">
        <f t="shared" si="12"/>
        <v>3</v>
      </c>
      <c r="T83" s="2">
        <f t="shared" si="13"/>
        <v>1998</v>
      </c>
    </row>
    <row r="84" spans="1:20" ht="15" x14ac:dyDescent="0.2">
      <c r="A84" s="2">
        <v>1998</v>
      </c>
      <c r="B84" s="2">
        <v>4</v>
      </c>
      <c r="C84" s="4"/>
      <c r="D84" s="5">
        <v>5</v>
      </c>
      <c r="E84" s="15">
        <v>0.34021000000000001</v>
      </c>
      <c r="F84" s="16">
        <v>8.5639999999999994E-2</v>
      </c>
      <c r="G84" s="15">
        <f t="shared" si="7"/>
        <v>0.42585000000000001</v>
      </c>
      <c r="H84" s="10"/>
      <c r="I84" s="5">
        <v>7.5</v>
      </c>
      <c r="J84" s="15">
        <f t="shared" si="10"/>
        <v>0.34021000000000001</v>
      </c>
      <c r="K84" s="16">
        <v>8.5139999999999993E-2</v>
      </c>
      <c r="L84" s="15">
        <f t="shared" si="8"/>
        <v>0.42535000000000001</v>
      </c>
      <c r="M84" s="10"/>
      <c r="N84" s="5">
        <v>72</v>
      </c>
      <c r="O84" s="17">
        <f t="shared" si="11"/>
        <v>0.34021000000000001</v>
      </c>
      <c r="P84" s="14">
        <v>6.2140000000000001E-2</v>
      </c>
      <c r="Q84" s="17">
        <f t="shared" si="9"/>
        <v>0.40234999999999999</v>
      </c>
      <c r="R84" s="10"/>
      <c r="S84" s="2">
        <f t="shared" si="12"/>
        <v>4</v>
      </c>
      <c r="T84" s="2">
        <f t="shared" si="13"/>
        <v>1998</v>
      </c>
    </row>
    <row r="85" spans="1:20" ht="15" x14ac:dyDescent="0.2">
      <c r="A85" s="2">
        <v>1998</v>
      </c>
      <c r="B85" s="2">
        <v>5</v>
      </c>
      <c r="C85" s="4"/>
      <c r="D85" s="5">
        <v>5</v>
      </c>
      <c r="E85" s="15">
        <v>0.34021000000000001</v>
      </c>
      <c r="F85" s="16">
        <v>8.5639999999999994E-2</v>
      </c>
      <c r="G85" s="15">
        <f t="shared" si="7"/>
        <v>0.42585000000000001</v>
      </c>
      <c r="H85" s="10"/>
      <c r="I85" s="5">
        <v>7.5</v>
      </c>
      <c r="J85" s="15">
        <f t="shared" si="10"/>
        <v>0.34021000000000001</v>
      </c>
      <c r="K85" s="16">
        <v>8.5139999999999993E-2</v>
      </c>
      <c r="L85" s="15">
        <f t="shared" si="8"/>
        <v>0.42535000000000001</v>
      </c>
      <c r="M85" s="10"/>
      <c r="N85" s="5">
        <v>72</v>
      </c>
      <c r="O85" s="17">
        <f t="shared" si="11"/>
        <v>0.34021000000000001</v>
      </c>
      <c r="P85" s="14">
        <v>6.2140000000000001E-2</v>
      </c>
      <c r="Q85" s="17">
        <f t="shared" si="9"/>
        <v>0.40234999999999999</v>
      </c>
      <c r="R85" s="10"/>
      <c r="S85" s="2">
        <f t="shared" si="12"/>
        <v>5</v>
      </c>
      <c r="T85" s="2">
        <f t="shared" si="13"/>
        <v>1998</v>
      </c>
    </row>
    <row r="86" spans="1:20" ht="15" x14ac:dyDescent="0.2">
      <c r="A86" s="2">
        <v>1998</v>
      </c>
      <c r="B86" s="2">
        <v>6</v>
      </c>
      <c r="C86" s="4"/>
      <c r="D86" s="5">
        <v>5</v>
      </c>
      <c r="E86" s="15">
        <v>0.34021000000000001</v>
      </c>
      <c r="F86" s="16">
        <v>8.5639999999999994E-2</v>
      </c>
      <c r="G86" s="15">
        <f t="shared" si="7"/>
        <v>0.42585000000000001</v>
      </c>
      <c r="H86" s="10"/>
      <c r="I86" s="5">
        <v>7.5</v>
      </c>
      <c r="J86" s="15">
        <f t="shared" si="10"/>
        <v>0.34021000000000001</v>
      </c>
      <c r="K86" s="16">
        <v>8.5139999999999993E-2</v>
      </c>
      <c r="L86" s="15">
        <f t="shared" si="8"/>
        <v>0.42535000000000001</v>
      </c>
      <c r="M86" s="10"/>
      <c r="N86" s="5">
        <v>72</v>
      </c>
      <c r="O86" s="17">
        <f t="shared" si="11"/>
        <v>0.34021000000000001</v>
      </c>
      <c r="P86" s="14">
        <v>6.2140000000000001E-2</v>
      </c>
      <c r="Q86" s="17">
        <f t="shared" si="9"/>
        <v>0.40234999999999999</v>
      </c>
      <c r="R86" s="10"/>
      <c r="S86" s="2">
        <f t="shared" si="12"/>
        <v>6</v>
      </c>
      <c r="T86" s="2">
        <f t="shared" si="13"/>
        <v>1998</v>
      </c>
    </row>
    <row r="87" spans="1:20" ht="15" x14ac:dyDescent="0.2">
      <c r="A87" s="2">
        <v>1998</v>
      </c>
      <c r="B87" s="2">
        <v>7</v>
      </c>
      <c r="C87" s="4"/>
      <c r="D87" s="5">
        <v>5</v>
      </c>
      <c r="E87" s="15">
        <v>0.315</v>
      </c>
      <c r="F87" s="16">
        <v>8.5639999999999994E-2</v>
      </c>
      <c r="G87" s="15">
        <f t="shared" si="7"/>
        <v>0.40064</v>
      </c>
      <c r="H87" s="10"/>
      <c r="I87" s="5">
        <v>7.5</v>
      </c>
      <c r="J87" s="15">
        <f t="shared" si="10"/>
        <v>0.315</v>
      </c>
      <c r="K87" s="16">
        <v>8.5139999999999993E-2</v>
      </c>
      <c r="L87" s="15">
        <f t="shared" si="8"/>
        <v>0.40014</v>
      </c>
      <c r="M87" s="10"/>
      <c r="N87" s="5">
        <v>72</v>
      </c>
      <c r="O87" s="17">
        <f t="shared" si="11"/>
        <v>0.315</v>
      </c>
      <c r="P87" s="14">
        <v>6.2140000000000001E-2</v>
      </c>
      <c r="Q87" s="17">
        <f t="shared" si="9"/>
        <v>0.37714000000000003</v>
      </c>
      <c r="R87" s="10"/>
      <c r="S87" s="2">
        <f t="shared" si="12"/>
        <v>7</v>
      </c>
      <c r="T87" s="2">
        <f t="shared" si="13"/>
        <v>1998</v>
      </c>
    </row>
    <row r="88" spans="1:20" ht="15" x14ac:dyDescent="0.2">
      <c r="A88" s="2">
        <v>1998</v>
      </c>
      <c r="B88" s="2">
        <v>8</v>
      </c>
      <c r="C88" s="4"/>
      <c r="D88" s="5">
        <v>5</v>
      </c>
      <c r="E88" s="15">
        <v>0.315</v>
      </c>
      <c r="F88" s="16">
        <v>8.5639999999999994E-2</v>
      </c>
      <c r="G88" s="15">
        <f t="shared" si="7"/>
        <v>0.40064</v>
      </c>
      <c r="H88" s="10"/>
      <c r="I88" s="5">
        <v>7.5</v>
      </c>
      <c r="J88" s="15">
        <f t="shared" si="10"/>
        <v>0.315</v>
      </c>
      <c r="K88" s="16">
        <v>8.5139999999999993E-2</v>
      </c>
      <c r="L88" s="15">
        <f t="shared" si="8"/>
        <v>0.40014</v>
      </c>
      <c r="M88" s="10"/>
      <c r="N88" s="5">
        <v>72</v>
      </c>
      <c r="O88" s="17">
        <f t="shared" si="11"/>
        <v>0.315</v>
      </c>
      <c r="P88" s="14">
        <v>6.2140000000000001E-2</v>
      </c>
      <c r="Q88" s="17">
        <f t="shared" si="9"/>
        <v>0.37714000000000003</v>
      </c>
      <c r="R88" s="10"/>
      <c r="S88" s="2">
        <f t="shared" si="12"/>
        <v>8</v>
      </c>
      <c r="T88" s="2">
        <f t="shared" si="13"/>
        <v>1998</v>
      </c>
    </row>
    <row r="89" spans="1:20" ht="15" x14ac:dyDescent="0.2">
      <c r="A89" s="2">
        <v>1998</v>
      </c>
      <c r="B89" s="2">
        <v>9</v>
      </c>
      <c r="C89" s="4"/>
      <c r="D89" s="5">
        <v>5</v>
      </c>
      <c r="E89" s="15">
        <v>0.29499999999999998</v>
      </c>
      <c r="F89" s="16">
        <v>8.5639999999999994E-2</v>
      </c>
      <c r="G89" s="15">
        <f t="shared" si="7"/>
        <v>0.38063999999999998</v>
      </c>
      <c r="H89" s="10"/>
      <c r="I89" s="5">
        <v>7.5</v>
      </c>
      <c r="J89" s="15">
        <f t="shared" si="10"/>
        <v>0.29499999999999998</v>
      </c>
      <c r="K89" s="16">
        <v>8.5139999999999993E-2</v>
      </c>
      <c r="L89" s="15">
        <f t="shared" si="8"/>
        <v>0.38013999999999998</v>
      </c>
      <c r="M89" s="10"/>
      <c r="N89" s="5">
        <v>72</v>
      </c>
      <c r="O89" s="17">
        <f t="shared" si="11"/>
        <v>0.29499999999999998</v>
      </c>
      <c r="P89" s="14">
        <v>6.2140000000000001E-2</v>
      </c>
      <c r="Q89" s="17">
        <f t="shared" si="9"/>
        <v>0.35714000000000001</v>
      </c>
      <c r="R89" s="10"/>
      <c r="S89" s="2">
        <f t="shared" si="12"/>
        <v>9</v>
      </c>
      <c r="T89" s="2">
        <f t="shared" si="13"/>
        <v>1998</v>
      </c>
    </row>
    <row r="90" spans="1:20" ht="15" x14ac:dyDescent="0.2">
      <c r="A90" s="2">
        <v>1998</v>
      </c>
      <c r="B90" s="2">
        <v>10</v>
      </c>
      <c r="C90" s="4"/>
      <c r="D90" s="5">
        <v>5</v>
      </c>
      <c r="E90" s="15">
        <v>0.29499999999999998</v>
      </c>
      <c r="F90" s="16">
        <v>8.5639999999999994E-2</v>
      </c>
      <c r="G90" s="15">
        <f t="shared" si="7"/>
        <v>0.38063999999999998</v>
      </c>
      <c r="H90" s="10"/>
      <c r="I90" s="5">
        <v>7.5</v>
      </c>
      <c r="J90" s="15">
        <f t="shared" si="10"/>
        <v>0.29499999999999998</v>
      </c>
      <c r="K90" s="16">
        <v>8.5139999999999993E-2</v>
      </c>
      <c r="L90" s="15">
        <f t="shared" si="8"/>
        <v>0.38013999999999998</v>
      </c>
      <c r="M90" s="10"/>
      <c r="N90" s="5">
        <v>72</v>
      </c>
      <c r="O90" s="17">
        <f t="shared" si="11"/>
        <v>0.29499999999999998</v>
      </c>
      <c r="P90" s="14">
        <v>6.2140000000000001E-2</v>
      </c>
      <c r="Q90" s="17">
        <f t="shared" si="9"/>
        <v>0.35714000000000001</v>
      </c>
      <c r="R90" s="10"/>
      <c r="S90" s="2">
        <f t="shared" si="12"/>
        <v>10</v>
      </c>
      <c r="T90" s="2">
        <f t="shared" si="13"/>
        <v>1998</v>
      </c>
    </row>
    <row r="91" spans="1:20" ht="15" x14ac:dyDescent="0.2">
      <c r="A91" s="2">
        <v>1998</v>
      </c>
      <c r="B91" s="2">
        <v>11</v>
      </c>
      <c r="C91" s="4"/>
      <c r="D91" s="5">
        <v>5</v>
      </c>
      <c r="E91" s="15">
        <v>0.27500000000000002</v>
      </c>
      <c r="F91" s="16">
        <v>8.5639999999999994E-2</v>
      </c>
      <c r="G91" s="15">
        <f t="shared" si="7"/>
        <v>0.36064000000000002</v>
      </c>
      <c r="H91" s="10"/>
      <c r="I91" s="5">
        <v>7.5</v>
      </c>
      <c r="J91" s="15">
        <f t="shared" si="10"/>
        <v>0.27500000000000002</v>
      </c>
      <c r="K91" s="16">
        <v>8.5139999999999993E-2</v>
      </c>
      <c r="L91" s="15">
        <f t="shared" si="8"/>
        <v>0.36014000000000002</v>
      </c>
      <c r="M91" s="10"/>
      <c r="N91" s="5">
        <v>72</v>
      </c>
      <c r="O91" s="17">
        <f t="shared" si="11"/>
        <v>0.27500000000000002</v>
      </c>
      <c r="P91" s="14">
        <v>6.2140000000000001E-2</v>
      </c>
      <c r="Q91" s="17">
        <f t="shared" si="9"/>
        <v>0.33714</v>
      </c>
      <c r="R91" s="10"/>
      <c r="S91" s="2">
        <f t="shared" si="12"/>
        <v>11</v>
      </c>
      <c r="T91" s="2">
        <f t="shared" si="13"/>
        <v>1998</v>
      </c>
    </row>
    <row r="92" spans="1:20" ht="15" x14ac:dyDescent="0.2">
      <c r="A92" s="2">
        <v>1998</v>
      </c>
      <c r="B92" s="2">
        <v>12</v>
      </c>
      <c r="C92" s="4"/>
      <c r="D92" s="5">
        <v>5</v>
      </c>
      <c r="E92" s="15">
        <v>0.27500000000000002</v>
      </c>
      <c r="F92" s="16">
        <v>8.5639999999999994E-2</v>
      </c>
      <c r="G92" s="15">
        <f t="shared" si="7"/>
        <v>0.36064000000000002</v>
      </c>
      <c r="H92" s="10"/>
      <c r="I92" s="5">
        <v>7.5</v>
      </c>
      <c r="J92" s="15">
        <f t="shared" si="10"/>
        <v>0.27500000000000002</v>
      </c>
      <c r="K92" s="16">
        <v>8.5139999999999993E-2</v>
      </c>
      <c r="L92" s="15">
        <f t="shared" si="8"/>
        <v>0.36014000000000002</v>
      </c>
      <c r="M92" s="10"/>
      <c r="N92" s="5">
        <v>72</v>
      </c>
      <c r="O92" s="17">
        <f t="shared" si="11"/>
        <v>0.27500000000000002</v>
      </c>
      <c r="P92" s="14">
        <v>6.2140000000000001E-2</v>
      </c>
      <c r="Q92" s="17">
        <f t="shared" si="9"/>
        <v>0.33714</v>
      </c>
      <c r="R92" s="10"/>
      <c r="S92" s="2">
        <f t="shared" si="12"/>
        <v>12</v>
      </c>
      <c r="T92" s="2">
        <f t="shared" si="13"/>
        <v>1998</v>
      </c>
    </row>
    <row r="93" spans="1:20" ht="15" x14ac:dyDescent="0.2">
      <c r="A93" s="2">
        <v>1999</v>
      </c>
      <c r="B93" s="2">
        <v>1</v>
      </c>
      <c r="C93" s="4"/>
      <c r="D93" s="5">
        <v>5</v>
      </c>
      <c r="E93" s="15">
        <v>0.27500000000000002</v>
      </c>
      <c r="F93" s="16">
        <v>8.5639999999999994E-2</v>
      </c>
      <c r="G93" s="15">
        <f t="shared" si="7"/>
        <v>0.36064000000000002</v>
      </c>
      <c r="H93" s="10"/>
      <c r="I93" s="5">
        <v>7.5</v>
      </c>
      <c r="J93" s="15">
        <f t="shared" si="10"/>
        <v>0.27500000000000002</v>
      </c>
      <c r="K93" s="16">
        <v>8.5139999999999993E-2</v>
      </c>
      <c r="L93" s="15">
        <f t="shared" si="8"/>
        <v>0.36014000000000002</v>
      </c>
      <c r="M93" s="10"/>
      <c r="N93" s="5">
        <v>72</v>
      </c>
      <c r="O93" s="17">
        <f t="shared" si="11"/>
        <v>0.27500000000000002</v>
      </c>
      <c r="P93" s="14">
        <v>6.2140000000000001E-2</v>
      </c>
      <c r="Q93" s="17">
        <f t="shared" si="9"/>
        <v>0.33714</v>
      </c>
      <c r="R93" s="10"/>
      <c r="S93" s="2">
        <f t="shared" si="12"/>
        <v>1</v>
      </c>
      <c r="T93" s="2">
        <f t="shared" si="13"/>
        <v>1999</v>
      </c>
    </row>
    <row r="94" spans="1:20" ht="15" x14ac:dyDescent="0.2">
      <c r="A94" s="2">
        <v>1999</v>
      </c>
      <c r="B94" s="2">
        <v>2</v>
      </c>
      <c r="C94" s="4"/>
      <c r="D94" s="5">
        <v>5</v>
      </c>
      <c r="E94" s="15">
        <v>0.27500000000000002</v>
      </c>
      <c r="F94" s="16">
        <v>8.5639999999999994E-2</v>
      </c>
      <c r="G94" s="15">
        <f t="shared" si="7"/>
        <v>0.36064000000000002</v>
      </c>
      <c r="H94" s="10"/>
      <c r="I94" s="5">
        <v>7.5</v>
      </c>
      <c r="J94" s="15">
        <f t="shared" si="10"/>
        <v>0.27500000000000002</v>
      </c>
      <c r="K94" s="16">
        <v>8.5139999999999993E-2</v>
      </c>
      <c r="L94" s="15">
        <f t="shared" si="8"/>
        <v>0.36014000000000002</v>
      </c>
      <c r="M94" s="10"/>
      <c r="N94" s="5">
        <v>72</v>
      </c>
      <c r="O94" s="17">
        <f t="shared" si="11"/>
        <v>0.27500000000000002</v>
      </c>
      <c r="P94" s="14">
        <v>6.2140000000000001E-2</v>
      </c>
      <c r="Q94" s="17">
        <f t="shared" si="9"/>
        <v>0.33714</v>
      </c>
      <c r="R94" s="10"/>
      <c r="S94" s="2">
        <f t="shared" si="12"/>
        <v>2</v>
      </c>
      <c r="T94" s="2">
        <f t="shared" si="13"/>
        <v>1999</v>
      </c>
    </row>
    <row r="95" spans="1:20" ht="15" x14ac:dyDescent="0.2">
      <c r="A95" s="2">
        <v>1999</v>
      </c>
      <c r="B95" s="2">
        <v>3</v>
      </c>
      <c r="C95" s="4"/>
      <c r="D95" s="5">
        <v>5</v>
      </c>
      <c r="E95" s="15">
        <v>0.27500000000000002</v>
      </c>
      <c r="F95" s="16">
        <v>8.5639999999999994E-2</v>
      </c>
      <c r="G95" s="15">
        <f t="shared" si="7"/>
        <v>0.36064000000000002</v>
      </c>
      <c r="H95" s="10"/>
      <c r="I95" s="5">
        <v>7.5</v>
      </c>
      <c r="J95" s="15">
        <f t="shared" si="10"/>
        <v>0.27500000000000002</v>
      </c>
      <c r="K95" s="16">
        <v>8.5139999999999993E-2</v>
      </c>
      <c r="L95" s="15">
        <f t="shared" si="8"/>
        <v>0.36014000000000002</v>
      </c>
      <c r="M95" s="10"/>
      <c r="N95" s="5">
        <v>72</v>
      </c>
      <c r="O95" s="17">
        <f t="shared" si="11"/>
        <v>0.27500000000000002</v>
      </c>
      <c r="P95" s="14">
        <v>6.2140000000000001E-2</v>
      </c>
      <c r="Q95" s="17">
        <f t="shared" si="9"/>
        <v>0.33714</v>
      </c>
      <c r="R95" s="10"/>
      <c r="S95" s="2">
        <f t="shared" si="12"/>
        <v>3</v>
      </c>
      <c r="T95" s="2">
        <f t="shared" si="13"/>
        <v>1999</v>
      </c>
    </row>
    <row r="96" spans="1:20" ht="15" x14ac:dyDescent="0.2">
      <c r="A96" s="2">
        <v>1999</v>
      </c>
      <c r="B96" s="2">
        <v>4</v>
      </c>
      <c r="C96" s="4"/>
      <c r="D96" s="5">
        <v>5</v>
      </c>
      <c r="E96" s="15">
        <v>0.27500000000000002</v>
      </c>
      <c r="F96" s="16">
        <v>8.5639999999999994E-2</v>
      </c>
      <c r="G96" s="15">
        <f t="shared" si="7"/>
        <v>0.36064000000000002</v>
      </c>
      <c r="H96" s="10"/>
      <c r="I96" s="5">
        <v>7.5</v>
      </c>
      <c r="J96" s="15">
        <f t="shared" si="10"/>
        <v>0.27500000000000002</v>
      </c>
      <c r="K96" s="16">
        <v>8.5139999999999993E-2</v>
      </c>
      <c r="L96" s="15">
        <f t="shared" si="8"/>
        <v>0.36014000000000002</v>
      </c>
      <c r="M96" s="10"/>
      <c r="N96" s="5">
        <v>72</v>
      </c>
      <c r="O96" s="17">
        <f t="shared" si="11"/>
        <v>0.27500000000000002</v>
      </c>
      <c r="P96" s="14">
        <v>6.2140000000000001E-2</v>
      </c>
      <c r="Q96" s="17">
        <f t="shared" si="9"/>
        <v>0.33714</v>
      </c>
      <c r="R96" s="10"/>
      <c r="S96" s="2">
        <f t="shared" si="12"/>
        <v>4</v>
      </c>
      <c r="T96" s="2">
        <f t="shared" si="13"/>
        <v>1999</v>
      </c>
    </row>
    <row r="97" spans="1:20" ht="15" x14ac:dyDescent="0.2">
      <c r="A97" s="2">
        <v>1999</v>
      </c>
      <c r="B97" s="2">
        <v>5</v>
      </c>
      <c r="C97" s="4"/>
      <c r="D97" s="5">
        <v>5</v>
      </c>
      <c r="E97" s="15">
        <v>0.27500000000000002</v>
      </c>
      <c r="F97" s="16">
        <v>8.5639999999999994E-2</v>
      </c>
      <c r="G97" s="15">
        <f t="shared" si="7"/>
        <v>0.36064000000000002</v>
      </c>
      <c r="H97" s="10"/>
      <c r="I97" s="5">
        <v>7.5</v>
      </c>
      <c r="J97" s="15">
        <f t="shared" si="10"/>
        <v>0.27500000000000002</v>
      </c>
      <c r="K97" s="16">
        <v>8.5139999999999993E-2</v>
      </c>
      <c r="L97" s="15">
        <f t="shared" si="8"/>
        <v>0.36014000000000002</v>
      </c>
      <c r="M97" s="10"/>
      <c r="N97" s="5">
        <v>72</v>
      </c>
      <c r="O97" s="17">
        <f t="shared" si="11"/>
        <v>0.27500000000000002</v>
      </c>
      <c r="P97" s="14">
        <v>6.2140000000000001E-2</v>
      </c>
      <c r="Q97" s="17">
        <f t="shared" si="9"/>
        <v>0.33714</v>
      </c>
      <c r="R97" s="10"/>
      <c r="S97" s="2">
        <f t="shared" si="12"/>
        <v>5</v>
      </c>
      <c r="T97" s="2">
        <f t="shared" si="13"/>
        <v>1999</v>
      </c>
    </row>
    <row r="98" spans="1:20" ht="15" x14ac:dyDescent="0.2">
      <c r="A98" s="2">
        <v>1999</v>
      </c>
      <c r="B98" s="2">
        <v>6</v>
      </c>
      <c r="C98" s="4"/>
      <c r="D98" s="5">
        <v>5</v>
      </c>
      <c r="E98" s="15">
        <v>0.27500000000000002</v>
      </c>
      <c r="F98" s="16">
        <v>8.5639999999999994E-2</v>
      </c>
      <c r="G98" s="15">
        <f t="shared" si="7"/>
        <v>0.36064000000000002</v>
      </c>
      <c r="H98" s="10"/>
      <c r="I98" s="5">
        <v>7.5</v>
      </c>
      <c r="J98" s="15">
        <f t="shared" si="10"/>
        <v>0.27500000000000002</v>
      </c>
      <c r="K98" s="16">
        <v>8.5139999999999993E-2</v>
      </c>
      <c r="L98" s="15">
        <f t="shared" si="8"/>
        <v>0.36014000000000002</v>
      </c>
      <c r="M98" s="10"/>
      <c r="N98" s="5">
        <v>72</v>
      </c>
      <c r="O98" s="17">
        <f t="shared" si="11"/>
        <v>0.27500000000000002</v>
      </c>
      <c r="P98" s="14">
        <v>6.2140000000000001E-2</v>
      </c>
      <c r="Q98" s="17">
        <f t="shared" si="9"/>
        <v>0.33714</v>
      </c>
      <c r="R98" s="10"/>
      <c r="S98" s="2">
        <f t="shared" si="12"/>
        <v>6</v>
      </c>
      <c r="T98" s="2">
        <f t="shared" si="13"/>
        <v>1999</v>
      </c>
    </row>
    <row r="99" spans="1:20" ht="15" x14ac:dyDescent="0.2">
      <c r="A99" s="2">
        <v>1999</v>
      </c>
      <c r="B99" s="2">
        <v>7</v>
      </c>
      <c r="C99" s="4"/>
      <c r="D99" s="5">
        <v>5</v>
      </c>
      <c r="E99" s="15">
        <v>0.27500000000000002</v>
      </c>
      <c r="F99" s="16">
        <v>8.5639999999999994E-2</v>
      </c>
      <c r="G99" s="15">
        <f t="shared" si="7"/>
        <v>0.36064000000000002</v>
      </c>
      <c r="H99" s="10"/>
      <c r="I99" s="5">
        <v>7.5</v>
      </c>
      <c r="J99" s="15">
        <f t="shared" si="10"/>
        <v>0.27500000000000002</v>
      </c>
      <c r="K99" s="16">
        <v>8.5139999999999993E-2</v>
      </c>
      <c r="L99" s="15">
        <f t="shared" si="8"/>
        <v>0.36014000000000002</v>
      </c>
      <c r="M99" s="10"/>
      <c r="N99" s="5">
        <v>72</v>
      </c>
      <c r="O99" s="17">
        <f t="shared" si="11"/>
        <v>0.27500000000000002</v>
      </c>
      <c r="P99" s="14">
        <v>6.2140000000000001E-2</v>
      </c>
      <c r="Q99" s="17">
        <f t="shared" si="9"/>
        <v>0.33714</v>
      </c>
      <c r="R99" s="10"/>
      <c r="S99" s="2">
        <f t="shared" si="12"/>
        <v>7</v>
      </c>
      <c r="T99" s="2">
        <f t="shared" si="13"/>
        <v>1999</v>
      </c>
    </row>
    <row r="100" spans="1:20" ht="15" x14ac:dyDescent="0.2">
      <c r="A100" s="2">
        <v>1999</v>
      </c>
      <c r="B100" s="2">
        <v>8</v>
      </c>
      <c r="C100" s="4"/>
      <c r="D100" s="5">
        <v>5</v>
      </c>
      <c r="E100" s="15">
        <v>0.27500000000000002</v>
      </c>
      <c r="F100" s="16">
        <v>8.5639999999999994E-2</v>
      </c>
      <c r="G100" s="15">
        <f t="shared" si="7"/>
        <v>0.36064000000000002</v>
      </c>
      <c r="H100" s="10"/>
      <c r="I100" s="5">
        <v>7.5</v>
      </c>
      <c r="J100" s="15">
        <f t="shared" si="10"/>
        <v>0.27500000000000002</v>
      </c>
      <c r="K100" s="16">
        <v>8.5139999999999993E-2</v>
      </c>
      <c r="L100" s="15">
        <f t="shared" si="8"/>
        <v>0.36014000000000002</v>
      </c>
      <c r="M100" s="10"/>
      <c r="N100" s="5">
        <v>72</v>
      </c>
      <c r="O100" s="17">
        <f t="shared" si="11"/>
        <v>0.27500000000000002</v>
      </c>
      <c r="P100" s="14">
        <v>6.2140000000000001E-2</v>
      </c>
      <c r="Q100" s="17">
        <f t="shared" si="9"/>
        <v>0.33714</v>
      </c>
      <c r="R100" s="10"/>
      <c r="S100" s="2">
        <f t="shared" si="12"/>
        <v>8</v>
      </c>
      <c r="T100" s="2">
        <f t="shared" si="13"/>
        <v>1999</v>
      </c>
    </row>
    <row r="101" spans="1:20" ht="15" x14ac:dyDescent="0.2">
      <c r="A101" s="2">
        <v>1999</v>
      </c>
      <c r="B101" s="2">
        <v>9</v>
      </c>
      <c r="C101" s="4"/>
      <c r="D101" s="5">
        <v>5</v>
      </c>
      <c r="E101" s="15">
        <v>0.27500000000000002</v>
      </c>
      <c r="F101" s="16">
        <v>8.5639999999999994E-2</v>
      </c>
      <c r="G101" s="15">
        <f t="shared" si="7"/>
        <v>0.36064000000000002</v>
      </c>
      <c r="H101" s="10"/>
      <c r="I101" s="5">
        <v>7.5</v>
      </c>
      <c r="J101" s="15">
        <f t="shared" si="10"/>
        <v>0.27500000000000002</v>
      </c>
      <c r="K101" s="16">
        <v>8.5139999999999993E-2</v>
      </c>
      <c r="L101" s="15">
        <f t="shared" si="8"/>
        <v>0.36014000000000002</v>
      </c>
      <c r="M101" s="10"/>
      <c r="N101" s="5">
        <v>72</v>
      </c>
      <c r="O101" s="17">
        <f t="shared" si="11"/>
        <v>0.27500000000000002</v>
      </c>
      <c r="P101" s="14">
        <v>6.2140000000000001E-2</v>
      </c>
      <c r="Q101" s="17">
        <f t="shared" si="9"/>
        <v>0.33714</v>
      </c>
      <c r="R101" s="10"/>
      <c r="S101" s="2">
        <f t="shared" si="12"/>
        <v>9</v>
      </c>
      <c r="T101" s="2">
        <f t="shared" si="13"/>
        <v>1999</v>
      </c>
    </row>
    <row r="102" spans="1:20" ht="15" x14ac:dyDescent="0.2">
      <c r="A102" s="2">
        <v>1999</v>
      </c>
      <c r="B102" s="2">
        <v>10</v>
      </c>
      <c r="C102" s="4"/>
      <c r="D102" s="5">
        <v>5</v>
      </c>
      <c r="E102" s="15">
        <v>0.27500000000000002</v>
      </c>
      <c r="F102" s="16">
        <v>8.5639999999999994E-2</v>
      </c>
      <c r="G102" s="15">
        <f t="shared" ref="G102:G107" si="14">(E102+F102)</f>
        <v>0.36064000000000002</v>
      </c>
      <c r="H102" s="10"/>
      <c r="I102" s="5">
        <v>7.5</v>
      </c>
      <c r="J102" s="15">
        <f t="shared" si="10"/>
        <v>0.27500000000000002</v>
      </c>
      <c r="K102" s="16">
        <v>8.5139999999999993E-2</v>
      </c>
      <c r="L102" s="15">
        <f t="shared" ref="L102:L107" si="15">(J102+K102)</f>
        <v>0.36014000000000002</v>
      </c>
      <c r="M102" s="10"/>
      <c r="N102" s="5">
        <v>72</v>
      </c>
      <c r="O102" s="17">
        <f t="shared" si="11"/>
        <v>0.27500000000000002</v>
      </c>
      <c r="P102" s="14">
        <v>6.2140000000000001E-2</v>
      </c>
      <c r="Q102" s="17">
        <f t="shared" ref="Q102:Q107" si="16">(O102+P102)</f>
        <v>0.33714</v>
      </c>
      <c r="R102" s="10"/>
      <c r="S102" s="2">
        <f t="shared" si="12"/>
        <v>10</v>
      </c>
      <c r="T102" s="2">
        <f t="shared" si="13"/>
        <v>1999</v>
      </c>
    </row>
    <row r="103" spans="1:20" ht="15" x14ac:dyDescent="0.2">
      <c r="A103" s="2">
        <v>1999</v>
      </c>
      <c r="B103" s="2">
        <v>11</v>
      </c>
      <c r="C103" s="4"/>
      <c r="D103" s="5">
        <v>5</v>
      </c>
      <c r="E103" s="15">
        <v>0.27500000000000002</v>
      </c>
      <c r="F103" s="16">
        <v>8.5639999999999994E-2</v>
      </c>
      <c r="G103" s="15">
        <f t="shared" si="14"/>
        <v>0.36064000000000002</v>
      </c>
      <c r="H103" s="10"/>
      <c r="I103" s="5">
        <v>7.5</v>
      </c>
      <c r="J103" s="15">
        <f t="shared" si="10"/>
        <v>0.27500000000000002</v>
      </c>
      <c r="K103" s="16">
        <v>8.5139999999999993E-2</v>
      </c>
      <c r="L103" s="15">
        <f t="shared" si="15"/>
        <v>0.36014000000000002</v>
      </c>
      <c r="M103" s="10"/>
      <c r="N103" s="5">
        <v>72</v>
      </c>
      <c r="O103" s="17">
        <f t="shared" si="11"/>
        <v>0.27500000000000002</v>
      </c>
      <c r="P103" s="14">
        <v>6.2140000000000001E-2</v>
      </c>
      <c r="Q103" s="17">
        <f t="shared" si="16"/>
        <v>0.33714</v>
      </c>
      <c r="R103" s="10"/>
      <c r="S103" s="2">
        <f t="shared" si="12"/>
        <v>11</v>
      </c>
      <c r="T103" s="2">
        <f t="shared" si="13"/>
        <v>1999</v>
      </c>
    </row>
    <row r="104" spans="1:20" ht="15" x14ac:dyDescent="0.2">
      <c r="A104" s="2">
        <v>1999</v>
      </c>
      <c r="B104" s="2">
        <v>12</v>
      </c>
      <c r="C104" s="4"/>
      <c r="D104" s="5">
        <v>5</v>
      </c>
      <c r="E104" s="15">
        <v>0.27500000000000002</v>
      </c>
      <c r="F104" s="16">
        <v>8.5639999999999994E-2</v>
      </c>
      <c r="G104" s="15">
        <f t="shared" si="14"/>
        <v>0.36064000000000002</v>
      </c>
      <c r="H104" s="10"/>
      <c r="I104" s="5">
        <v>7.5</v>
      </c>
      <c r="J104" s="15">
        <f t="shared" si="10"/>
        <v>0.27500000000000002</v>
      </c>
      <c r="K104" s="16">
        <v>8.5139999999999993E-2</v>
      </c>
      <c r="L104" s="15">
        <f t="shared" si="15"/>
        <v>0.36014000000000002</v>
      </c>
      <c r="M104" s="10"/>
      <c r="N104" s="5">
        <v>72</v>
      </c>
      <c r="O104" s="17">
        <f t="shared" si="11"/>
        <v>0.27500000000000002</v>
      </c>
      <c r="P104" s="14">
        <v>6.2140000000000001E-2</v>
      </c>
      <c r="Q104" s="17">
        <f t="shared" si="16"/>
        <v>0.33714</v>
      </c>
      <c r="R104" s="10"/>
      <c r="S104" s="2">
        <f t="shared" si="12"/>
        <v>12</v>
      </c>
      <c r="T104" s="2">
        <f t="shared" si="13"/>
        <v>1999</v>
      </c>
    </row>
    <row r="105" spans="1:20" ht="15" x14ac:dyDescent="0.2">
      <c r="A105" s="2">
        <v>2000</v>
      </c>
      <c r="B105" s="2">
        <v>1</v>
      </c>
      <c r="C105" s="4"/>
      <c r="D105" s="5">
        <v>5</v>
      </c>
      <c r="E105" s="15">
        <v>0.27500000000000002</v>
      </c>
      <c r="F105" s="16">
        <v>8.5639999999999994E-2</v>
      </c>
      <c r="G105" s="15">
        <f t="shared" si="14"/>
        <v>0.36064000000000002</v>
      </c>
      <c r="H105" s="10"/>
      <c r="I105" s="5">
        <v>7.5</v>
      </c>
      <c r="J105" s="15">
        <f t="shared" si="10"/>
        <v>0.27500000000000002</v>
      </c>
      <c r="K105" s="16">
        <v>8.5139999999999993E-2</v>
      </c>
      <c r="L105" s="15">
        <f t="shared" si="15"/>
        <v>0.36014000000000002</v>
      </c>
      <c r="M105" s="10"/>
      <c r="N105" s="5">
        <v>72</v>
      </c>
      <c r="O105" s="17">
        <f t="shared" si="11"/>
        <v>0.27500000000000002</v>
      </c>
      <c r="P105" s="14">
        <v>6.2140000000000001E-2</v>
      </c>
      <c r="Q105" s="17">
        <f t="shared" si="16"/>
        <v>0.33714</v>
      </c>
      <c r="R105" s="10"/>
      <c r="S105" s="2">
        <f t="shared" si="12"/>
        <v>1</v>
      </c>
      <c r="T105" s="2">
        <f t="shared" si="13"/>
        <v>2000</v>
      </c>
    </row>
    <row r="106" spans="1:20" ht="15" x14ac:dyDescent="0.2">
      <c r="A106" s="2">
        <v>2000</v>
      </c>
      <c r="B106" s="2">
        <v>2</v>
      </c>
      <c r="C106" s="4"/>
      <c r="D106" s="5">
        <v>5</v>
      </c>
      <c r="E106" s="15">
        <v>0.31</v>
      </c>
      <c r="F106" s="16">
        <v>8.5639999999999994E-2</v>
      </c>
      <c r="G106" s="15">
        <f t="shared" si="14"/>
        <v>0.39563999999999999</v>
      </c>
      <c r="H106" s="10"/>
      <c r="I106" s="5">
        <v>7.5</v>
      </c>
      <c r="J106" s="15">
        <f t="shared" si="10"/>
        <v>0.31</v>
      </c>
      <c r="K106" s="16">
        <v>8.5139999999999993E-2</v>
      </c>
      <c r="L106" s="15">
        <f t="shared" si="15"/>
        <v>0.39513999999999999</v>
      </c>
      <c r="M106" s="10"/>
      <c r="N106" s="5">
        <v>72</v>
      </c>
      <c r="O106" s="17">
        <f t="shared" si="11"/>
        <v>0.31</v>
      </c>
      <c r="P106" s="14">
        <v>6.2140000000000001E-2</v>
      </c>
      <c r="Q106" s="17">
        <f t="shared" si="16"/>
        <v>0.37214000000000003</v>
      </c>
      <c r="R106" s="10"/>
      <c r="S106" s="2">
        <f t="shared" si="12"/>
        <v>2</v>
      </c>
      <c r="T106" s="2">
        <f t="shared" si="13"/>
        <v>2000</v>
      </c>
    </row>
    <row r="107" spans="1:20" ht="15" x14ac:dyDescent="0.2">
      <c r="A107" s="2">
        <v>2000</v>
      </c>
      <c r="B107" s="2">
        <v>3</v>
      </c>
      <c r="C107" s="4"/>
      <c r="D107" s="5">
        <v>5</v>
      </c>
      <c r="E107" s="15">
        <v>0.31</v>
      </c>
      <c r="F107" s="16">
        <v>8.5639999999999994E-2</v>
      </c>
      <c r="G107" s="15">
        <f t="shared" si="14"/>
        <v>0.39563999999999999</v>
      </c>
      <c r="H107" s="10"/>
      <c r="I107" s="5">
        <v>7.5</v>
      </c>
      <c r="J107" s="15">
        <f t="shared" si="10"/>
        <v>0.31</v>
      </c>
      <c r="K107" s="16">
        <v>8.5139999999999993E-2</v>
      </c>
      <c r="L107" s="15">
        <f t="shared" si="15"/>
        <v>0.39513999999999999</v>
      </c>
      <c r="M107" s="10"/>
      <c r="N107" s="5">
        <v>72</v>
      </c>
      <c r="O107" s="17">
        <f t="shared" si="11"/>
        <v>0.31</v>
      </c>
      <c r="P107" s="14">
        <v>6.2140000000000001E-2</v>
      </c>
      <c r="Q107" s="17">
        <f t="shared" si="16"/>
        <v>0.37214000000000003</v>
      </c>
      <c r="R107" s="10"/>
      <c r="S107" s="2">
        <f t="shared" si="12"/>
        <v>3</v>
      </c>
      <c r="T107" s="2">
        <f t="shared" si="13"/>
        <v>2000</v>
      </c>
    </row>
    <row r="108" spans="1:20" ht="15" x14ac:dyDescent="0.2">
      <c r="A108" s="2">
        <v>2000</v>
      </c>
      <c r="B108" s="2">
        <v>4</v>
      </c>
      <c r="C108" s="4"/>
      <c r="D108" s="5">
        <v>5</v>
      </c>
      <c r="E108" s="15">
        <v>0.33268999999999999</v>
      </c>
      <c r="F108" s="16">
        <v>8.5639999999999994E-2</v>
      </c>
      <c r="G108" s="15">
        <f t="shared" ref="G108:G113" si="17">(E108+F108)</f>
        <v>0.41832999999999998</v>
      </c>
      <c r="H108" s="10"/>
      <c r="I108" s="5">
        <v>7.5</v>
      </c>
      <c r="J108" s="15">
        <f t="shared" si="10"/>
        <v>0.33268999999999999</v>
      </c>
      <c r="K108" s="16">
        <v>8.5139999999999993E-2</v>
      </c>
      <c r="L108" s="15">
        <f t="shared" ref="L108:L113" si="18">(J108+K108)</f>
        <v>0.41782999999999998</v>
      </c>
      <c r="M108" s="10"/>
      <c r="N108" s="5">
        <v>72</v>
      </c>
      <c r="O108" s="17">
        <f t="shared" si="11"/>
        <v>0.33268999999999999</v>
      </c>
      <c r="P108" s="14">
        <v>6.2140000000000001E-2</v>
      </c>
      <c r="Q108" s="17">
        <f t="shared" ref="Q108:Q113" si="19">(O108+P108)</f>
        <v>0.39483000000000001</v>
      </c>
      <c r="R108" s="10"/>
      <c r="S108" s="2">
        <f t="shared" si="12"/>
        <v>4</v>
      </c>
      <c r="T108" s="2">
        <f t="shared" si="13"/>
        <v>2000</v>
      </c>
    </row>
    <row r="109" spans="1:20" ht="15" x14ac:dyDescent="0.2">
      <c r="A109" s="2">
        <v>2000</v>
      </c>
      <c r="B109" s="2">
        <v>5</v>
      </c>
      <c r="C109" s="4"/>
      <c r="D109" s="5">
        <v>5</v>
      </c>
      <c r="E109" s="15">
        <v>0.33268999999999999</v>
      </c>
      <c r="F109" s="16">
        <v>8.5639999999999994E-2</v>
      </c>
      <c r="G109" s="15">
        <f t="shared" si="17"/>
        <v>0.41832999999999998</v>
      </c>
      <c r="H109" s="10"/>
      <c r="I109" s="5">
        <v>7.5</v>
      </c>
      <c r="J109" s="15">
        <f t="shared" si="10"/>
        <v>0.33268999999999999</v>
      </c>
      <c r="K109" s="16">
        <v>8.5139999999999993E-2</v>
      </c>
      <c r="L109" s="15">
        <f t="shared" si="18"/>
        <v>0.41782999999999998</v>
      </c>
      <c r="M109" s="10"/>
      <c r="N109" s="5">
        <v>72</v>
      </c>
      <c r="O109" s="17">
        <f t="shared" si="11"/>
        <v>0.33268999999999999</v>
      </c>
      <c r="P109" s="14">
        <v>6.2140000000000001E-2</v>
      </c>
      <c r="Q109" s="17">
        <f t="shared" si="19"/>
        <v>0.39483000000000001</v>
      </c>
      <c r="R109" s="10"/>
      <c r="S109" s="2">
        <f t="shared" ref="S109:S114" si="20">+B109</f>
        <v>5</v>
      </c>
      <c r="T109" s="2">
        <f t="shared" ref="T109:T114" si="21">+A109</f>
        <v>2000</v>
      </c>
    </row>
    <row r="110" spans="1:20" ht="15" x14ac:dyDescent="0.2">
      <c r="A110" s="2">
        <v>2000</v>
      </c>
      <c r="B110" s="2">
        <v>6</v>
      </c>
      <c r="C110" s="4"/>
      <c r="D110" s="5">
        <v>5</v>
      </c>
      <c r="E110" s="15">
        <v>0.33268999999999999</v>
      </c>
      <c r="F110" s="16">
        <v>8.5639999999999994E-2</v>
      </c>
      <c r="G110" s="15">
        <f t="shared" si="17"/>
        <v>0.41832999999999998</v>
      </c>
      <c r="H110" s="10"/>
      <c r="I110" s="5">
        <v>7.5</v>
      </c>
      <c r="J110" s="15">
        <f t="shared" si="10"/>
        <v>0.33268999999999999</v>
      </c>
      <c r="K110" s="16">
        <v>8.5139999999999993E-2</v>
      </c>
      <c r="L110" s="15">
        <f t="shared" si="18"/>
        <v>0.41782999999999998</v>
      </c>
      <c r="M110" s="10"/>
      <c r="N110" s="5">
        <v>72</v>
      </c>
      <c r="O110" s="17">
        <f t="shared" si="11"/>
        <v>0.33268999999999999</v>
      </c>
      <c r="P110" s="14">
        <v>6.2140000000000001E-2</v>
      </c>
      <c r="Q110" s="17">
        <f t="shared" si="19"/>
        <v>0.39483000000000001</v>
      </c>
      <c r="R110" s="10"/>
      <c r="S110" s="2">
        <f t="shared" si="20"/>
        <v>6</v>
      </c>
      <c r="T110" s="2">
        <f t="shared" si="21"/>
        <v>2000</v>
      </c>
    </row>
    <row r="111" spans="1:20" ht="15" x14ac:dyDescent="0.2">
      <c r="A111" s="2">
        <v>2000</v>
      </c>
      <c r="B111" s="2">
        <v>7</v>
      </c>
      <c r="C111" s="4"/>
      <c r="D111" s="5">
        <v>5</v>
      </c>
      <c r="E111" s="15">
        <v>0.33268999999999999</v>
      </c>
      <c r="F111" s="16">
        <v>8.5639999999999994E-2</v>
      </c>
      <c r="G111" s="15">
        <f t="shared" si="17"/>
        <v>0.41832999999999998</v>
      </c>
      <c r="H111" s="10"/>
      <c r="I111" s="5">
        <v>7.5</v>
      </c>
      <c r="J111" s="15">
        <f t="shared" si="10"/>
        <v>0.33268999999999999</v>
      </c>
      <c r="K111" s="16">
        <v>8.5139999999999993E-2</v>
      </c>
      <c r="L111" s="15">
        <f t="shared" si="18"/>
        <v>0.41782999999999998</v>
      </c>
      <c r="M111" s="10"/>
      <c r="N111" s="5">
        <v>72</v>
      </c>
      <c r="O111" s="17">
        <f t="shared" si="11"/>
        <v>0.33268999999999999</v>
      </c>
      <c r="P111" s="14">
        <v>6.2140000000000001E-2</v>
      </c>
      <c r="Q111" s="17">
        <f t="shared" si="19"/>
        <v>0.39483000000000001</v>
      </c>
      <c r="R111" s="10"/>
      <c r="S111" s="2">
        <f t="shared" si="20"/>
        <v>7</v>
      </c>
      <c r="T111" s="2">
        <f t="shared" si="21"/>
        <v>2000</v>
      </c>
    </row>
    <row r="112" spans="1:20" ht="15" x14ac:dyDescent="0.2">
      <c r="A112" s="2">
        <v>2000</v>
      </c>
      <c r="B112" s="2">
        <v>8</v>
      </c>
      <c r="C112" s="4"/>
      <c r="D112" s="5">
        <v>5</v>
      </c>
      <c r="E112" s="15">
        <v>0.33268999999999999</v>
      </c>
      <c r="F112" s="16">
        <v>8.5639999999999994E-2</v>
      </c>
      <c r="G112" s="15">
        <f t="shared" si="17"/>
        <v>0.41832999999999998</v>
      </c>
      <c r="H112" s="10"/>
      <c r="I112" s="5">
        <v>7.5</v>
      </c>
      <c r="J112" s="15">
        <f t="shared" si="10"/>
        <v>0.33268999999999999</v>
      </c>
      <c r="K112" s="16">
        <v>8.5139999999999993E-2</v>
      </c>
      <c r="L112" s="15">
        <f t="shared" si="18"/>
        <v>0.41782999999999998</v>
      </c>
      <c r="M112" s="10"/>
      <c r="N112" s="5">
        <v>72</v>
      </c>
      <c r="O112" s="17">
        <f t="shared" si="11"/>
        <v>0.33268999999999999</v>
      </c>
      <c r="P112" s="14">
        <v>6.2140000000000001E-2</v>
      </c>
      <c r="Q112" s="17">
        <f t="shared" si="19"/>
        <v>0.39483000000000001</v>
      </c>
      <c r="R112" s="10"/>
      <c r="S112" s="2">
        <f t="shared" si="20"/>
        <v>8</v>
      </c>
      <c r="T112" s="2">
        <f t="shared" si="21"/>
        <v>2000</v>
      </c>
    </row>
    <row r="113" spans="1:20" ht="15" x14ac:dyDescent="0.2">
      <c r="A113" s="2">
        <v>2000</v>
      </c>
      <c r="B113" s="2">
        <v>9</v>
      </c>
      <c r="C113" s="4"/>
      <c r="D113" s="5">
        <v>5</v>
      </c>
      <c r="E113" s="15">
        <v>0.33268999999999999</v>
      </c>
      <c r="F113" s="16">
        <v>8.5639999999999994E-2</v>
      </c>
      <c r="G113" s="15">
        <f t="shared" si="17"/>
        <v>0.41832999999999998</v>
      </c>
      <c r="H113" s="10"/>
      <c r="I113" s="5">
        <v>7.5</v>
      </c>
      <c r="J113" s="15">
        <f t="shared" si="10"/>
        <v>0.33268999999999999</v>
      </c>
      <c r="K113" s="16">
        <v>8.5139999999999993E-2</v>
      </c>
      <c r="L113" s="15">
        <f t="shared" si="18"/>
        <v>0.41782999999999998</v>
      </c>
      <c r="M113" s="10"/>
      <c r="N113" s="5">
        <v>72</v>
      </c>
      <c r="O113" s="17">
        <f t="shared" si="11"/>
        <v>0.33268999999999999</v>
      </c>
      <c r="P113" s="14">
        <v>6.2140000000000001E-2</v>
      </c>
      <c r="Q113" s="17">
        <f t="shared" si="19"/>
        <v>0.39483000000000001</v>
      </c>
      <c r="R113" s="10"/>
      <c r="S113" s="2">
        <f t="shared" si="20"/>
        <v>9</v>
      </c>
      <c r="T113" s="2">
        <f t="shared" si="21"/>
        <v>2000</v>
      </c>
    </row>
    <row r="114" spans="1:20" ht="15" x14ac:dyDescent="0.2">
      <c r="A114" s="2">
        <v>2000</v>
      </c>
      <c r="B114" s="2">
        <v>10</v>
      </c>
      <c r="C114" s="4"/>
      <c r="D114" s="5">
        <v>5</v>
      </c>
      <c r="E114" s="15">
        <v>0.52973000000000003</v>
      </c>
      <c r="F114" s="16">
        <v>8.5639999999999994E-2</v>
      </c>
      <c r="G114" s="15">
        <f t="shared" ref="G114:G119" si="22">(E114+F114)</f>
        <v>0.61536999999999997</v>
      </c>
      <c r="H114" s="10"/>
      <c r="I114" s="5">
        <v>7.5</v>
      </c>
      <c r="J114" s="15">
        <f t="shared" ref="J114:J129" si="23">+E114</f>
        <v>0.52973000000000003</v>
      </c>
      <c r="K114" s="16">
        <v>8.5139999999999993E-2</v>
      </c>
      <c r="L114" s="15">
        <f t="shared" ref="L114:L119" si="24">(J114+K114)</f>
        <v>0.61487000000000003</v>
      </c>
      <c r="M114" s="10"/>
      <c r="N114" s="5">
        <v>72</v>
      </c>
      <c r="O114" s="17">
        <f t="shared" ref="O114:O129" si="25">+E114</f>
        <v>0.52973000000000003</v>
      </c>
      <c r="P114" s="14">
        <v>6.2140000000000001E-2</v>
      </c>
      <c r="Q114" s="17">
        <f t="shared" ref="Q114:Q119" si="26">(O114+P114)</f>
        <v>0.59187000000000001</v>
      </c>
      <c r="R114" s="10"/>
      <c r="S114" s="2">
        <f t="shared" si="20"/>
        <v>10</v>
      </c>
      <c r="T114" s="2">
        <f t="shared" si="21"/>
        <v>2000</v>
      </c>
    </row>
    <row r="115" spans="1:20" ht="15" x14ac:dyDescent="0.2">
      <c r="A115" s="2">
        <v>2000</v>
      </c>
      <c r="B115" s="2">
        <v>11</v>
      </c>
      <c r="C115" s="4"/>
      <c r="D115" s="5">
        <v>5</v>
      </c>
      <c r="E115" s="15">
        <v>0.52973000000000003</v>
      </c>
      <c r="F115" s="16">
        <v>8.5639999999999994E-2</v>
      </c>
      <c r="G115" s="15">
        <f t="shared" si="22"/>
        <v>0.61536999999999997</v>
      </c>
      <c r="H115" s="10"/>
      <c r="I115" s="5">
        <v>7.5</v>
      </c>
      <c r="J115" s="15">
        <f t="shared" si="23"/>
        <v>0.52973000000000003</v>
      </c>
      <c r="K115" s="16">
        <v>8.5139999999999993E-2</v>
      </c>
      <c r="L115" s="15">
        <f t="shared" si="24"/>
        <v>0.61487000000000003</v>
      </c>
      <c r="M115" s="10"/>
      <c r="N115" s="5">
        <v>72</v>
      </c>
      <c r="O115" s="17">
        <f t="shared" si="25"/>
        <v>0.52973000000000003</v>
      </c>
      <c r="P115" s="14">
        <v>6.2140000000000001E-2</v>
      </c>
      <c r="Q115" s="17">
        <f t="shared" si="26"/>
        <v>0.59187000000000001</v>
      </c>
      <c r="R115" s="10"/>
      <c r="S115" s="2">
        <f t="shared" ref="S115:S120" si="27">+B115</f>
        <v>11</v>
      </c>
      <c r="T115" s="2">
        <f t="shared" ref="T115:T120" si="28">+A115</f>
        <v>2000</v>
      </c>
    </row>
    <row r="116" spans="1:20" ht="15" x14ac:dyDescent="0.2">
      <c r="A116" s="2">
        <v>2000</v>
      </c>
      <c r="B116" s="2">
        <v>12</v>
      </c>
      <c r="C116" s="4"/>
      <c r="D116" s="5">
        <v>5</v>
      </c>
      <c r="E116" s="15">
        <v>0.52973000000000003</v>
      </c>
      <c r="F116" s="16">
        <v>8.5639999999999994E-2</v>
      </c>
      <c r="G116" s="15">
        <f t="shared" si="22"/>
        <v>0.61536999999999997</v>
      </c>
      <c r="H116" s="10"/>
      <c r="I116" s="5">
        <v>7.5</v>
      </c>
      <c r="J116" s="15">
        <f t="shared" si="23"/>
        <v>0.52973000000000003</v>
      </c>
      <c r="K116" s="16">
        <v>8.5139999999999993E-2</v>
      </c>
      <c r="L116" s="15">
        <f t="shared" si="24"/>
        <v>0.61487000000000003</v>
      </c>
      <c r="M116" s="10"/>
      <c r="N116" s="5">
        <v>72</v>
      </c>
      <c r="O116" s="17">
        <f t="shared" si="25"/>
        <v>0.52973000000000003</v>
      </c>
      <c r="P116" s="14">
        <v>6.2140000000000001E-2</v>
      </c>
      <c r="Q116" s="17">
        <f t="shared" si="26"/>
        <v>0.59187000000000001</v>
      </c>
      <c r="R116" s="10"/>
      <c r="S116" s="2">
        <f t="shared" si="27"/>
        <v>12</v>
      </c>
      <c r="T116" s="2">
        <f t="shared" si="28"/>
        <v>2000</v>
      </c>
    </row>
    <row r="117" spans="1:20" ht="15" x14ac:dyDescent="0.2">
      <c r="A117" s="2">
        <v>2001</v>
      </c>
      <c r="B117" s="2">
        <v>1</v>
      </c>
      <c r="C117" s="4"/>
      <c r="D117" s="5">
        <v>5</v>
      </c>
      <c r="E117" s="15">
        <v>0.52973000000000003</v>
      </c>
      <c r="F117" s="16">
        <v>8.5639999999999994E-2</v>
      </c>
      <c r="G117" s="15">
        <f t="shared" si="22"/>
        <v>0.61536999999999997</v>
      </c>
      <c r="H117" s="10"/>
      <c r="I117" s="5">
        <v>7.5</v>
      </c>
      <c r="J117" s="15">
        <f t="shared" si="23"/>
        <v>0.52973000000000003</v>
      </c>
      <c r="K117" s="16">
        <v>8.5139999999999993E-2</v>
      </c>
      <c r="L117" s="15">
        <f t="shared" si="24"/>
        <v>0.61487000000000003</v>
      </c>
      <c r="M117" s="10"/>
      <c r="N117" s="5">
        <v>72</v>
      </c>
      <c r="O117" s="17">
        <f t="shared" si="25"/>
        <v>0.52973000000000003</v>
      </c>
      <c r="P117" s="14">
        <v>6.2140000000000001E-2</v>
      </c>
      <c r="Q117" s="17">
        <f t="shared" si="26"/>
        <v>0.59187000000000001</v>
      </c>
      <c r="R117" s="10"/>
      <c r="S117" s="2">
        <f t="shared" si="27"/>
        <v>1</v>
      </c>
      <c r="T117" s="2">
        <f t="shared" si="28"/>
        <v>2001</v>
      </c>
    </row>
    <row r="118" spans="1:20" ht="15" x14ac:dyDescent="0.2">
      <c r="A118" s="2">
        <v>2001</v>
      </c>
      <c r="B118" s="2">
        <v>2</v>
      </c>
      <c r="C118" s="4"/>
      <c r="D118" s="5">
        <v>5</v>
      </c>
      <c r="E118" s="15">
        <v>0.52973000000000003</v>
      </c>
      <c r="F118" s="16">
        <v>8.5639999999999994E-2</v>
      </c>
      <c r="G118" s="15">
        <f t="shared" si="22"/>
        <v>0.61536999999999997</v>
      </c>
      <c r="H118" s="10"/>
      <c r="I118" s="5">
        <v>7.5</v>
      </c>
      <c r="J118" s="15">
        <f t="shared" si="23"/>
        <v>0.52973000000000003</v>
      </c>
      <c r="K118" s="16">
        <v>8.5139999999999993E-2</v>
      </c>
      <c r="L118" s="15">
        <f t="shared" si="24"/>
        <v>0.61487000000000003</v>
      </c>
      <c r="M118" s="10"/>
      <c r="N118" s="5">
        <v>72</v>
      </c>
      <c r="O118" s="17">
        <f t="shared" si="25"/>
        <v>0.52973000000000003</v>
      </c>
      <c r="P118" s="14">
        <v>6.2140000000000001E-2</v>
      </c>
      <c r="Q118" s="17">
        <f t="shared" si="26"/>
        <v>0.59187000000000001</v>
      </c>
      <c r="R118" s="10"/>
      <c r="S118" s="2">
        <f t="shared" si="27"/>
        <v>2</v>
      </c>
      <c r="T118" s="2">
        <f t="shared" si="28"/>
        <v>2001</v>
      </c>
    </row>
    <row r="119" spans="1:20" ht="15" x14ac:dyDescent="0.2">
      <c r="A119" s="2">
        <v>2001</v>
      </c>
      <c r="B119" s="2">
        <v>3</v>
      </c>
      <c r="C119" s="4"/>
      <c r="D119" s="5">
        <v>5</v>
      </c>
      <c r="E119" s="15">
        <v>0.52973000000000003</v>
      </c>
      <c r="F119" s="16">
        <v>8.5639999999999994E-2</v>
      </c>
      <c r="G119" s="15">
        <f t="shared" si="22"/>
        <v>0.61536999999999997</v>
      </c>
      <c r="H119" s="10"/>
      <c r="I119" s="5">
        <v>7.5</v>
      </c>
      <c r="J119" s="15">
        <f t="shared" si="23"/>
        <v>0.52973000000000003</v>
      </c>
      <c r="K119" s="16">
        <v>8.5139999999999993E-2</v>
      </c>
      <c r="L119" s="15">
        <f t="shared" si="24"/>
        <v>0.61487000000000003</v>
      </c>
      <c r="M119" s="10"/>
      <c r="N119" s="5">
        <v>72</v>
      </c>
      <c r="O119" s="17">
        <f t="shared" si="25"/>
        <v>0.52973000000000003</v>
      </c>
      <c r="P119" s="14">
        <v>6.2140000000000001E-2</v>
      </c>
      <c r="Q119" s="17">
        <f t="shared" si="26"/>
        <v>0.59187000000000001</v>
      </c>
      <c r="R119" s="10"/>
      <c r="S119" s="2">
        <f t="shared" si="27"/>
        <v>3</v>
      </c>
      <c r="T119" s="2">
        <f t="shared" si="28"/>
        <v>2001</v>
      </c>
    </row>
    <row r="120" spans="1:20" ht="15" x14ac:dyDescent="0.2">
      <c r="A120" s="2">
        <v>2001</v>
      </c>
      <c r="B120" s="2">
        <v>4</v>
      </c>
      <c r="C120" s="4"/>
      <c r="D120" s="5">
        <v>5</v>
      </c>
      <c r="E120" s="15">
        <v>0.74480000000000002</v>
      </c>
      <c r="F120" s="16">
        <v>8.5639999999999994E-2</v>
      </c>
      <c r="G120" s="15">
        <f t="shared" ref="G120:G125" si="29">(E120+F120)</f>
        <v>0.83044000000000007</v>
      </c>
      <c r="H120" s="10"/>
      <c r="I120" s="5">
        <v>7.5</v>
      </c>
      <c r="J120" s="15">
        <f t="shared" si="23"/>
        <v>0.74480000000000002</v>
      </c>
      <c r="K120" s="16">
        <v>8.5139999999999993E-2</v>
      </c>
      <c r="L120" s="15">
        <f t="shared" ref="L120:L125" si="30">(J120+K120)</f>
        <v>0.82994000000000001</v>
      </c>
      <c r="M120" s="10"/>
      <c r="N120" s="5">
        <v>72</v>
      </c>
      <c r="O120" s="17">
        <f t="shared" si="25"/>
        <v>0.74480000000000002</v>
      </c>
      <c r="P120" s="14">
        <v>6.2140000000000001E-2</v>
      </c>
      <c r="Q120" s="17">
        <f t="shared" ref="Q120:Q125" si="31">(O120+P120)</f>
        <v>0.80693999999999999</v>
      </c>
      <c r="R120" s="10"/>
      <c r="S120" s="2">
        <f t="shared" si="27"/>
        <v>4</v>
      </c>
      <c r="T120" s="2">
        <f t="shared" si="28"/>
        <v>2001</v>
      </c>
    </row>
    <row r="121" spans="1:20" ht="15" x14ac:dyDescent="0.2">
      <c r="A121" s="2">
        <v>2001</v>
      </c>
      <c r="B121" s="2">
        <v>5</v>
      </c>
      <c r="C121" s="4"/>
      <c r="D121" s="5">
        <v>5</v>
      </c>
      <c r="E121" s="15">
        <v>0.74480000000000002</v>
      </c>
      <c r="F121" s="16">
        <v>8.5639999999999994E-2</v>
      </c>
      <c r="G121" s="15">
        <f t="shared" si="29"/>
        <v>0.83044000000000007</v>
      </c>
      <c r="H121" s="10"/>
      <c r="I121" s="5">
        <v>7.5</v>
      </c>
      <c r="J121" s="15">
        <f t="shared" si="23"/>
        <v>0.74480000000000002</v>
      </c>
      <c r="K121" s="16">
        <v>8.5139999999999993E-2</v>
      </c>
      <c r="L121" s="15">
        <f t="shared" si="30"/>
        <v>0.82994000000000001</v>
      </c>
      <c r="M121" s="10"/>
      <c r="N121" s="5">
        <v>72</v>
      </c>
      <c r="O121" s="17">
        <f t="shared" si="25"/>
        <v>0.74480000000000002</v>
      </c>
      <c r="P121" s="14">
        <v>6.2140000000000001E-2</v>
      </c>
      <c r="Q121" s="17">
        <f t="shared" si="31"/>
        <v>0.80693999999999999</v>
      </c>
      <c r="R121" s="10"/>
      <c r="S121" s="2">
        <f t="shared" ref="S121:S126" si="32">+B121</f>
        <v>5</v>
      </c>
      <c r="T121" s="2">
        <f t="shared" ref="T121:T126" si="33">+A121</f>
        <v>2001</v>
      </c>
    </row>
    <row r="122" spans="1:20" ht="15" x14ac:dyDescent="0.2">
      <c r="A122" s="2">
        <v>2001</v>
      </c>
      <c r="B122" s="2">
        <v>6</v>
      </c>
      <c r="C122" s="4"/>
      <c r="D122" s="5">
        <v>5</v>
      </c>
      <c r="E122" s="15">
        <v>0.74480000000000002</v>
      </c>
      <c r="F122" s="16">
        <v>8.5639999999999994E-2</v>
      </c>
      <c r="G122" s="15">
        <f t="shared" si="29"/>
        <v>0.83044000000000007</v>
      </c>
      <c r="H122" s="10"/>
      <c r="I122" s="5">
        <v>7.5</v>
      </c>
      <c r="J122" s="15">
        <f t="shared" si="23"/>
        <v>0.74480000000000002</v>
      </c>
      <c r="K122" s="16">
        <v>8.5139999999999993E-2</v>
      </c>
      <c r="L122" s="15">
        <f t="shared" si="30"/>
        <v>0.82994000000000001</v>
      </c>
      <c r="M122" s="10"/>
      <c r="N122" s="5">
        <v>72</v>
      </c>
      <c r="O122" s="17">
        <f t="shared" si="25"/>
        <v>0.74480000000000002</v>
      </c>
      <c r="P122" s="14">
        <v>6.2140000000000001E-2</v>
      </c>
      <c r="Q122" s="17">
        <f t="shared" si="31"/>
        <v>0.80693999999999999</v>
      </c>
      <c r="R122" s="10"/>
      <c r="S122" s="2">
        <f t="shared" si="32"/>
        <v>6</v>
      </c>
      <c r="T122" s="2">
        <f t="shared" si="33"/>
        <v>2001</v>
      </c>
    </row>
    <row r="123" spans="1:20" ht="15" x14ac:dyDescent="0.2">
      <c r="A123" s="2">
        <v>2001</v>
      </c>
      <c r="B123" s="2">
        <v>7</v>
      </c>
      <c r="C123" s="4"/>
      <c r="D123" s="5">
        <v>5</v>
      </c>
      <c r="E123" s="15">
        <v>0.74480000000000002</v>
      </c>
      <c r="F123" s="16">
        <v>8.5639999999999994E-2</v>
      </c>
      <c r="G123" s="15">
        <f t="shared" si="29"/>
        <v>0.83044000000000007</v>
      </c>
      <c r="H123" s="10"/>
      <c r="I123" s="5">
        <v>7.5</v>
      </c>
      <c r="J123" s="15">
        <f t="shared" si="23"/>
        <v>0.74480000000000002</v>
      </c>
      <c r="K123" s="16">
        <v>8.5139999999999993E-2</v>
      </c>
      <c r="L123" s="15">
        <f t="shared" si="30"/>
        <v>0.82994000000000001</v>
      </c>
      <c r="M123" s="10"/>
      <c r="N123" s="5">
        <v>72</v>
      </c>
      <c r="O123" s="17">
        <f t="shared" si="25"/>
        <v>0.74480000000000002</v>
      </c>
      <c r="P123" s="14">
        <v>6.2140000000000001E-2</v>
      </c>
      <c r="Q123" s="17">
        <f t="shared" si="31"/>
        <v>0.80693999999999999</v>
      </c>
      <c r="R123" s="10"/>
      <c r="S123" s="2">
        <f t="shared" si="32"/>
        <v>7</v>
      </c>
      <c r="T123" s="2">
        <f t="shared" si="33"/>
        <v>2001</v>
      </c>
    </row>
    <row r="124" spans="1:20" ht="15" x14ac:dyDescent="0.2">
      <c r="A124" s="2">
        <v>2001</v>
      </c>
      <c r="B124" s="2">
        <v>8</v>
      </c>
      <c r="C124" s="4"/>
      <c r="D124" s="5">
        <v>5</v>
      </c>
      <c r="E124" s="15">
        <v>0.74480000000000002</v>
      </c>
      <c r="F124" s="16">
        <v>8.5639999999999994E-2</v>
      </c>
      <c r="G124" s="15">
        <f t="shared" si="29"/>
        <v>0.83044000000000007</v>
      </c>
      <c r="H124" s="10"/>
      <c r="I124" s="5">
        <v>7.5</v>
      </c>
      <c r="J124" s="15">
        <f t="shared" si="23"/>
        <v>0.74480000000000002</v>
      </c>
      <c r="K124" s="16">
        <v>8.5139999999999993E-2</v>
      </c>
      <c r="L124" s="15">
        <f t="shared" si="30"/>
        <v>0.82994000000000001</v>
      </c>
      <c r="M124" s="10"/>
      <c r="N124" s="5">
        <v>72</v>
      </c>
      <c r="O124" s="17">
        <f t="shared" si="25"/>
        <v>0.74480000000000002</v>
      </c>
      <c r="P124" s="14">
        <v>6.2140000000000001E-2</v>
      </c>
      <c r="Q124" s="17">
        <f t="shared" si="31"/>
        <v>0.80693999999999999</v>
      </c>
      <c r="R124" s="10"/>
      <c r="S124" s="2">
        <f t="shared" si="32"/>
        <v>8</v>
      </c>
      <c r="T124" s="2">
        <f t="shared" si="33"/>
        <v>2001</v>
      </c>
    </row>
    <row r="125" spans="1:20" ht="15" x14ac:dyDescent="0.2">
      <c r="A125" s="2">
        <v>2001</v>
      </c>
      <c r="B125" s="2">
        <v>9</v>
      </c>
      <c r="C125" s="4"/>
      <c r="D125" s="5">
        <v>5</v>
      </c>
      <c r="E125" s="15">
        <v>0.74480000000000002</v>
      </c>
      <c r="F125" s="16">
        <v>8.5639999999999994E-2</v>
      </c>
      <c r="G125" s="15">
        <f t="shared" si="29"/>
        <v>0.83044000000000007</v>
      </c>
      <c r="H125" s="10"/>
      <c r="I125" s="5">
        <v>7.5</v>
      </c>
      <c r="J125" s="15">
        <f t="shared" si="23"/>
        <v>0.74480000000000002</v>
      </c>
      <c r="K125" s="16">
        <v>8.5139999999999993E-2</v>
      </c>
      <c r="L125" s="15">
        <f t="shared" si="30"/>
        <v>0.82994000000000001</v>
      </c>
      <c r="M125" s="10"/>
      <c r="N125" s="5">
        <v>72</v>
      </c>
      <c r="O125" s="17">
        <f t="shared" si="25"/>
        <v>0.74480000000000002</v>
      </c>
      <c r="P125" s="14">
        <v>6.2140000000000001E-2</v>
      </c>
      <c r="Q125" s="17">
        <f t="shared" si="31"/>
        <v>0.80693999999999999</v>
      </c>
      <c r="R125" s="10"/>
      <c r="S125" s="2">
        <f t="shared" si="32"/>
        <v>9</v>
      </c>
      <c r="T125" s="2">
        <f t="shared" si="33"/>
        <v>2001</v>
      </c>
    </row>
    <row r="126" spans="1:20" ht="15" x14ac:dyDescent="0.2">
      <c r="A126" s="2">
        <v>2001</v>
      </c>
      <c r="B126" s="2">
        <v>10</v>
      </c>
      <c r="C126" s="4"/>
      <c r="D126" s="5">
        <v>5</v>
      </c>
      <c r="E126" s="15">
        <v>0.74480000000000002</v>
      </c>
      <c r="F126" s="16">
        <v>8.5639999999999994E-2</v>
      </c>
      <c r="G126" s="15">
        <f t="shared" ref="G126:G131" si="34">(E126+F126)</f>
        <v>0.83044000000000007</v>
      </c>
      <c r="H126" s="10"/>
      <c r="I126" s="5">
        <v>7.5</v>
      </c>
      <c r="J126" s="15">
        <f t="shared" si="23"/>
        <v>0.74480000000000002</v>
      </c>
      <c r="K126" s="16">
        <v>8.5139999999999993E-2</v>
      </c>
      <c r="L126" s="15">
        <f t="shared" ref="L126:L131" si="35">(J126+K126)</f>
        <v>0.82994000000000001</v>
      </c>
      <c r="M126" s="10"/>
      <c r="N126" s="5">
        <v>72</v>
      </c>
      <c r="O126" s="17">
        <f t="shared" si="25"/>
        <v>0.74480000000000002</v>
      </c>
      <c r="P126" s="14">
        <v>6.2140000000000001E-2</v>
      </c>
      <c r="Q126" s="17">
        <f t="shared" ref="Q126:Q131" si="36">(O126+P126)</f>
        <v>0.80693999999999999</v>
      </c>
      <c r="R126" s="10"/>
      <c r="S126" s="2">
        <f t="shared" si="32"/>
        <v>10</v>
      </c>
      <c r="T126" s="2">
        <f t="shared" si="33"/>
        <v>2001</v>
      </c>
    </row>
    <row r="127" spans="1:20" ht="15" x14ac:dyDescent="0.2">
      <c r="A127" s="2">
        <v>2001</v>
      </c>
      <c r="B127" s="2">
        <v>11</v>
      </c>
      <c r="C127" s="4"/>
      <c r="D127" s="5">
        <v>5</v>
      </c>
      <c r="E127" s="15">
        <v>0.74480000000000002</v>
      </c>
      <c r="F127" s="16">
        <v>8.5639999999999994E-2</v>
      </c>
      <c r="G127" s="15">
        <f t="shared" si="34"/>
        <v>0.83044000000000007</v>
      </c>
      <c r="H127" s="10"/>
      <c r="I127" s="5">
        <v>7.5</v>
      </c>
      <c r="J127" s="15">
        <f t="shared" si="23"/>
        <v>0.74480000000000002</v>
      </c>
      <c r="K127" s="16">
        <v>8.5139999999999993E-2</v>
      </c>
      <c r="L127" s="15">
        <f t="shared" si="35"/>
        <v>0.82994000000000001</v>
      </c>
      <c r="M127" s="10"/>
      <c r="N127" s="5">
        <v>72</v>
      </c>
      <c r="O127" s="17">
        <f t="shared" si="25"/>
        <v>0.74480000000000002</v>
      </c>
      <c r="P127" s="14">
        <v>6.2140000000000001E-2</v>
      </c>
      <c r="Q127" s="17">
        <f t="shared" si="36"/>
        <v>0.80693999999999999</v>
      </c>
      <c r="R127" s="10"/>
      <c r="S127" s="2">
        <f t="shared" ref="S127:S132" si="37">+B127</f>
        <v>11</v>
      </c>
      <c r="T127" s="2">
        <f t="shared" ref="T127:T132" si="38">+A127</f>
        <v>2001</v>
      </c>
    </row>
    <row r="128" spans="1:20" ht="15" x14ac:dyDescent="0.2">
      <c r="A128" s="2">
        <v>2001</v>
      </c>
      <c r="B128" s="2">
        <v>12</v>
      </c>
      <c r="C128" s="4"/>
      <c r="D128" s="5">
        <v>5</v>
      </c>
      <c r="E128" s="15">
        <v>0.74480000000000002</v>
      </c>
      <c r="F128" s="16">
        <v>8.5639999999999994E-2</v>
      </c>
      <c r="G128" s="15">
        <f t="shared" si="34"/>
        <v>0.83044000000000007</v>
      </c>
      <c r="H128" s="10"/>
      <c r="I128" s="5">
        <v>7.5</v>
      </c>
      <c r="J128" s="15">
        <f t="shared" si="23"/>
        <v>0.74480000000000002</v>
      </c>
      <c r="K128" s="16">
        <v>8.5139999999999993E-2</v>
      </c>
      <c r="L128" s="15">
        <f t="shared" si="35"/>
        <v>0.82994000000000001</v>
      </c>
      <c r="M128" s="10"/>
      <c r="N128" s="5">
        <v>72</v>
      </c>
      <c r="O128" s="17">
        <f t="shared" si="25"/>
        <v>0.74480000000000002</v>
      </c>
      <c r="P128" s="14">
        <v>6.2140000000000001E-2</v>
      </c>
      <c r="Q128" s="17">
        <f t="shared" si="36"/>
        <v>0.80693999999999999</v>
      </c>
      <c r="R128" s="10"/>
      <c r="S128" s="2">
        <f t="shared" si="37"/>
        <v>12</v>
      </c>
      <c r="T128" s="2">
        <f t="shared" si="38"/>
        <v>2001</v>
      </c>
    </row>
    <row r="129" spans="1:20" ht="15" x14ac:dyDescent="0.2">
      <c r="A129" s="2">
        <v>2002</v>
      </c>
      <c r="B129" s="2">
        <v>1</v>
      </c>
      <c r="C129" s="4"/>
      <c r="D129" s="5">
        <v>5</v>
      </c>
      <c r="E129" s="15">
        <v>0.63</v>
      </c>
      <c r="F129" s="16">
        <v>8.5639999999999994E-2</v>
      </c>
      <c r="G129" s="15">
        <f t="shared" si="34"/>
        <v>0.71564000000000005</v>
      </c>
      <c r="H129" s="10"/>
      <c r="I129" s="5">
        <v>7.5</v>
      </c>
      <c r="J129" s="15">
        <f t="shared" si="23"/>
        <v>0.63</v>
      </c>
      <c r="K129" s="16">
        <v>8.5139999999999993E-2</v>
      </c>
      <c r="L129" s="15">
        <f t="shared" si="35"/>
        <v>0.71514</v>
      </c>
      <c r="M129" s="10"/>
      <c r="N129" s="5">
        <v>72</v>
      </c>
      <c r="O129" s="17">
        <f t="shared" si="25"/>
        <v>0.63</v>
      </c>
      <c r="P129" s="14">
        <v>6.2140000000000001E-2</v>
      </c>
      <c r="Q129" s="17">
        <f t="shared" si="36"/>
        <v>0.69213999999999998</v>
      </c>
      <c r="R129" s="10"/>
      <c r="S129" s="2">
        <f t="shared" si="37"/>
        <v>1</v>
      </c>
      <c r="T129" s="2">
        <f t="shared" si="38"/>
        <v>2002</v>
      </c>
    </row>
    <row r="130" spans="1:20" ht="15" x14ac:dyDescent="0.2">
      <c r="A130" s="2">
        <v>2002</v>
      </c>
      <c r="B130" s="2">
        <v>2</v>
      </c>
      <c r="C130" s="4"/>
      <c r="D130" s="5">
        <v>5</v>
      </c>
      <c r="E130" s="15">
        <v>0.45</v>
      </c>
      <c r="F130" s="16">
        <v>8.5639999999999994E-2</v>
      </c>
      <c r="G130" s="15">
        <f t="shared" si="34"/>
        <v>0.53564000000000001</v>
      </c>
      <c r="H130" s="10"/>
      <c r="I130" s="5">
        <v>7.5</v>
      </c>
      <c r="J130" s="15">
        <f t="shared" ref="J130:J135" si="39">+E130</f>
        <v>0.45</v>
      </c>
      <c r="K130" s="16">
        <v>8.5139999999999993E-2</v>
      </c>
      <c r="L130" s="15">
        <f t="shared" si="35"/>
        <v>0.53513999999999995</v>
      </c>
      <c r="M130" s="10"/>
      <c r="N130" s="5">
        <v>72</v>
      </c>
      <c r="O130" s="17">
        <f t="shared" ref="O130:O135" si="40">+E130</f>
        <v>0.45</v>
      </c>
      <c r="P130" s="14">
        <v>6.2140000000000001E-2</v>
      </c>
      <c r="Q130" s="17">
        <f t="shared" si="36"/>
        <v>0.51214000000000004</v>
      </c>
      <c r="R130" s="10"/>
      <c r="S130" s="2">
        <f t="shared" si="37"/>
        <v>2</v>
      </c>
      <c r="T130" s="2">
        <f t="shared" si="38"/>
        <v>2002</v>
      </c>
    </row>
    <row r="131" spans="1:20" ht="15" x14ac:dyDescent="0.2">
      <c r="A131" s="2">
        <v>2002</v>
      </c>
      <c r="B131" s="2">
        <v>3</v>
      </c>
      <c r="C131" s="4"/>
      <c r="D131" s="5">
        <v>5</v>
      </c>
      <c r="E131" s="15">
        <v>0.4</v>
      </c>
      <c r="F131" s="16">
        <v>8.5639999999999994E-2</v>
      </c>
      <c r="G131" s="15">
        <f t="shared" si="34"/>
        <v>0.48564000000000002</v>
      </c>
      <c r="H131" s="10"/>
      <c r="I131" s="5">
        <v>7.5</v>
      </c>
      <c r="J131" s="15">
        <f t="shared" si="39"/>
        <v>0.4</v>
      </c>
      <c r="K131" s="16">
        <v>8.5139999999999993E-2</v>
      </c>
      <c r="L131" s="15">
        <f t="shared" si="35"/>
        <v>0.48514000000000002</v>
      </c>
      <c r="M131" s="10"/>
      <c r="N131" s="5">
        <v>72</v>
      </c>
      <c r="O131" s="17">
        <f t="shared" si="40"/>
        <v>0.4</v>
      </c>
      <c r="P131" s="14">
        <v>6.2140000000000001E-2</v>
      </c>
      <c r="Q131" s="17">
        <f t="shared" si="36"/>
        <v>0.46214</v>
      </c>
      <c r="R131" s="10"/>
      <c r="S131" s="2">
        <f t="shared" si="37"/>
        <v>3</v>
      </c>
      <c r="T131" s="2">
        <f t="shared" si="38"/>
        <v>2002</v>
      </c>
    </row>
    <row r="132" spans="1:20" ht="15" x14ac:dyDescent="0.2">
      <c r="A132" s="2">
        <v>2002</v>
      </c>
      <c r="B132" s="2">
        <v>4</v>
      </c>
      <c r="C132" s="4"/>
      <c r="D132" s="5">
        <v>5</v>
      </c>
      <c r="E132" s="15">
        <v>0.38113999999999998</v>
      </c>
      <c r="F132" s="16">
        <v>8.5639999999999994E-2</v>
      </c>
      <c r="G132" s="15">
        <f t="shared" ref="G132:G137" si="41">(E132+F132)</f>
        <v>0.46677999999999997</v>
      </c>
      <c r="H132" s="10"/>
      <c r="I132" s="5">
        <v>7.5</v>
      </c>
      <c r="J132" s="15">
        <f t="shared" si="39"/>
        <v>0.38113999999999998</v>
      </c>
      <c r="K132" s="16">
        <v>8.5139999999999993E-2</v>
      </c>
      <c r="L132" s="15">
        <f t="shared" ref="L132:L137" si="42">(J132+K132)</f>
        <v>0.46627999999999997</v>
      </c>
      <c r="M132" s="10"/>
      <c r="N132" s="5">
        <v>72</v>
      </c>
      <c r="O132" s="17">
        <f t="shared" si="40"/>
        <v>0.38113999999999998</v>
      </c>
      <c r="P132" s="14">
        <v>6.2140000000000001E-2</v>
      </c>
      <c r="Q132" s="17">
        <f t="shared" ref="Q132:Q137" si="43">(O132+P132)</f>
        <v>0.44328000000000001</v>
      </c>
      <c r="R132" s="10"/>
      <c r="S132" s="2">
        <f t="shared" si="37"/>
        <v>4</v>
      </c>
      <c r="T132" s="2">
        <f t="shared" si="38"/>
        <v>2002</v>
      </c>
    </row>
    <row r="133" spans="1:20" ht="15" x14ac:dyDescent="0.2">
      <c r="A133" s="2">
        <v>2002</v>
      </c>
      <c r="B133" s="2">
        <v>5</v>
      </c>
      <c r="C133" s="4"/>
      <c r="D133" s="5">
        <v>5</v>
      </c>
      <c r="E133" s="15">
        <v>0.38113999999999998</v>
      </c>
      <c r="F133" s="16">
        <v>8.5639999999999994E-2</v>
      </c>
      <c r="G133" s="15">
        <f t="shared" si="41"/>
        <v>0.46677999999999997</v>
      </c>
      <c r="H133" s="10"/>
      <c r="I133" s="5">
        <v>7.5</v>
      </c>
      <c r="J133" s="15">
        <f t="shared" si="39"/>
        <v>0.38113999999999998</v>
      </c>
      <c r="K133" s="16">
        <v>8.5139999999999993E-2</v>
      </c>
      <c r="L133" s="15">
        <f t="shared" si="42"/>
        <v>0.46627999999999997</v>
      </c>
      <c r="M133" s="10"/>
      <c r="N133" s="5">
        <v>72</v>
      </c>
      <c r="O133" s="17">
        <f t="shared" si="40"/>
        <v>0.38113999999999998</v>
      </c>
      <c r="P133" s="14">
        <v>6.2140000000000001E-2</v>
      </c>
      <c r="Q133" s="17">
        <f t="shared" si="43"/>
        <v>0.44328000000000001</v>
      </c>
      <c r="R133" s="10"/>
      <c r="S133" s="2">
        <f t="shared" ref="S133:S138" si="44">+B133</f>
        <v>5</v>
      </c>
      <c r="T133" s="2">
        <f t="shared" ref="T133:T138" si="45">+A133</f>
        <v>2002</v>
      </c>
    </row>
    <row r="134" spans="1:20" ht="15" x14ac:dyDescent="0.2">
      <c r="A134" s="2">
        <v>2002</v>
      </c>
      <c r="B134" s="2">
        <v>6</v>
      </c>
      <c r="C134" s="4"/>
      <c r="D134" s="5">
        <v>5</v>
      </c>
      <c r="E134" s="15">
        <v>0.38113999999999998</v>
      </c>
      <c r="F134" s="16">
        <v>8.5639999999999994E-2</v>
      </c>
      <c r="G134" s="15">
        <f t="shared" si="41"/>
        <v>0.46677999999999997</v>
      </c>
      <c r="H134" s="10"/>
      <c r="I134" s="5">
        <v>7.5</v>
      </c>
      <c r="J134" s="15">
        <f t="shared" si="39"/>
        <v>0.38113999999999998</v>
      </c>
      <c r="K134" s="16">
        <v>8.5139999999999993E-2</v>
      </c>
      <c r="L134" s="15">
        <f t="shared" si="42"/>
        <v>0.46627999999999997</v>
      </c>
      <c r="M134" s="10"/>
      <c r="N134" s="5">
        <v>72</v>
      </c>
      <c r="O134" s="17">
        <f t="shared" si="40"/>
        <v>0.38113999999999998</v>
      </c>
      <c r="P134" s="14">
        <v>6.2140000000000001E-2</v>
      </c>
      <c r="Q134" s="17">
        <f t="shared" si="43"/>
        <v>0.44328000000000001</v>
      </c>
      <c r="R134" s="10"/>
      <c r="S134" s="2">
        <f t="shared" si="44"/>
        <v>6</v>
      </c>
      <c r="T134" s="2">
        <f t="shared" si="45"/>
        <v>2002</v>
      </c>
    </row>
    <row r="135" spans="1:20" ht="15" x14ac:dyDescent="0.2">
      <c r="A135" s="2">
        <v>2002</v>
      </c>
      <c r="B135" s="2">
        <v>7</v>
      </c>
      <c r="C135" s="4"/>
      <c r="D135" s="5">
        <v>5</v>
      </c>
      <c r="E135" s="15">
        <v>0.39141999999999999</v>
      </c>
      <c r="F135" s="16">
        <v>8.5639999999999994E-2</v>
      </c>
      <c r="G135" s="15">
        <f t="shared" si="41"/>
        <v>0.47705999999999998</v>
      </c>
      <c r="H135" s="10"/>
      <c r="I135" s="5">
        <v>7.5</v>
      </c>
      <c r="J135" s="15">
        <f t="shared" si="39"/>
        <v>0.39141999999999999</v>
      </c>
      <c r="K135" s="16">
        <v>8.5139999999999993E-2</v>
      </c>
      <c r="L135" s="15">
        <f t="shared" si="42"/>
        <v>0.47655999999999998</v>
      </c>
      <c r="M135" s="10"/>
      <c r="N135" s="5">
        <v>72</v>
      </c>
      <c r="O135" s="17">
        <f t="shared" si="40"/>
        <v>0.39141999999999999</v>
      </c>
      <c r="P135" s="14">
        <v>6.2140000000000001E-2</v>
      </c>
      <c r="Q135" s="17">
        <f t="shared" si="43"/>
        <v>0.45355999999999996</v>
      </c>
      <c r="R135" s="10"/>
      <c r="S135" s="2">
        <f t="shared" si="44"/>
        <v>7</v>
      </c>
      <c r="T135" s="2">
        <f t="shared" si="45"/>
        <v>2002</v>
      </c>
    </row>
    <row r="136" spans="1:20" ht="15" x14ac:dyDescent="0.2">
      <c r="A136" s="2">
        <v>2002</v>
      </c>
      <c r="B136" s="2">
        <v>8</v>
      </c>
      <c r="C136" s="4"/>
      <c r="D136" s="5">
        <v>5</v>
      </c>
      <c r="E136" s="15">
        <v>0.39141999999999999</v>
      </c>
      <c r="F136" s="16">
        <v>8.5639999999999994E-2</v>
      </c>
      <c r="G136" s="15">
        <f t="shared" si="41"/>
        <v>0.47705999999999998</v>
      </c>
      <c r="H136" s="10"/>
      <c r="I136" s="5">
        <v>7.5</v>
      </c>
      <c r="J136" s="15">
        <f t="shared" ref="J136:J141" si="46">+E136</f>
        <v>0.39141999999999999</v>
      </c>
      <c r="K136" s="16">
        <v>8.5139999999999993E-2</v>
      </c>
      <c r="L136" s="15">
        <f t="shared" si="42"/>
        <v>0.47655999999999998</v>
      </c>
      <c r="M136" s="10"/>
      <c r="N136" s="5">
        <v>72</v>
      </c>
      <c r="O136" s="17">
        <f t="shared" ref="O136:O141" si="47">+E136</f>
        <v>0.39141999999999999</v>
      </c>
      <c r="P136" s="14">
        <v>6.2140000000000001E-2</v>
      </c>
      <c r="Q136" s="17">
        <f t="shared" si="43"/>
        <v>0.45355999999999996</v>
      </c>
      <c r="R136" s="10"/>
      <c r="S136" s="2">
        <f t="shared" si="44"/>
        <v>8</v>
      </c>
      <c r="T136" s="2">
        <f t="shared" si="45"/>
        <v>2002</v>
      </c>
    </row>
    <row r="137" spans="1:20" ht="15" x14ac:dyDescent="0.2">
      <c r="A137" s="2">
        <v>2002</v>
      </c>
      <c r="B137" s="2">
        <v>9</v>
      </c>
      <c r="C137" s="4"/>
      <c r="D137" s="5">
        <v>5</v>
      </c>
      <c r="E137" s="15">
        <v>0.41336000000000001</v>
      </c>
      <c r="F137" s="16">
        <v>8.5639999999999994E-2</v>
      </c>
      <c r="G137" s="15">
        <f t="shared" si="41"/>
        <v>0.499</v>
      </c>
      <c r="H137" s="10"/>
      <c r="I137" s="5">
        <v>7.5</v>
      </c>
      <c r="J137" s="15">
        <f t="shared" si="46"/>
        <v>0.41336000000000001</v>
      </c>
      <c r="K137" s="16">
        <v>8.5139999999999993E-2</v>
      </c>
      <c r="L137" s="15">
        <f t="shared" si="42"/>
        <v>0.4985</v>
      </c>
      <c r="M137" s="10"/>
      <c r="N137" s="5">
        <v>72</v>
      </c>
      <c r="O137" s="17">
        <f t="shared" si="47"/>
        <v>0.41336000000000001</v>
      </c>
      <c r="P137" s="14">
        <v>6.2140000000000001E-2</v>
      </c>
      <c r="Q137" s="17">
        <f t="shared" si="43"/>
        <v>0.47550000000000003</v>
      </c>
      <c r="R137" s="10"/>
      <c r="S137" s="2">
        <f t="shared" si="44"/>
        <v>9</v>
      </c>
      <c r="T137" s="2">
        <f t="shared" si="45"/>
        <v>2002</v>
      </c>
    </row>
    <row r="138" spans="1:20" ht="15" x14ac:dyDescent="0.2">
      <c r="A138" s="2">
        <v>2002</v>
      </c>
      <c r="B138" s="2">
        <v>10</v>
      </c>
      <c r="C138" s="4"/>
      <c r="D138" s="5">
        <v>5</v>
      </c>
      <c r="E138" s="15">
        <v>0.46131</v>
      </c>
      <c r="F138" s="16">
        <v>8.5639999999999994E-2</v>
      </c>
      <c r="G138" s="15">
        <f t="shared" ref="G138:G143" si="48">(E138+F138)</f>
        <v>0.54695000000000005</v>
      </c>
      <c r="H138" s="10"/>
      <c r="I138" s="5">
        <v>7.5</v>
      </c>
      <c r="J138" s="15">
        <f t="shared" si="46"/>
        <v>0.46131</v>
      </c>
      <c r="K138" s="16">
        <v>8.5139999999999993E-2</v>
      </c>
      <c r="L138" s="15">
        <f t="shared" ref="L138:L143" si="49">(J138+K138)</f>
        <v>0.54644999999999999</v>
      </c>
      <c r="M138" s="10"/>
      <c r="N138" s="5">
        <v>72</v>
      </c>
      <c r="O138" s="17">
        <f t="shared" si="47"/>
        <v>0.46131</v>
      </c>
      <c r="P138" s="14">
        <v>6.2140000000000001E-2</v>
      </c>
      <c r="Q138" s="17">
        <f t="shared" ref="Q138:Q143" si="50">(O138+P138)</f>
        <v>0.52344999999999997</v>
      </c>
      <c r="R138" s="10"/>
      <c r="S138" s="2">
        <f t="shared" si="44"/>
        <v>10</v>
      </c>
      <c r="T138" s="2">
        <f t="shared" si="45"/>
        <v>2002</v>
      </c>
    </row>
    <row r="139" spans="1:20" ht="15" x14ac:dyDescent="0.2">
      <c r="A139" s="2">
        <v>2002</v>
      </c>
      <c r="B139" s="2">
        <v>11</v>
      </c>
      <c r="C139" s="4"/>
      <c r="D139" s="5">
        <v>5</v>
      </c>
      <c r="E139" s="15">
        <v>0.46131</v>
      </c>
      <c r="F139" s="16">
        <v>8.5639999999999994E-2</v>
      </c>
      <c r="G139" s="15">
        <f t="shared" si="48"/>
        <v>0.54695000000000005</v>
      </c>
      <c r="H139" s="10"/>
      <c r="I139" s="5">
        <v>7.5</v>
      </c>
      <c r="J139" s="15">
        <f t="shared" si="46"/>
        <v>0.46131</v>
      </c>
      <c r="K139" s="16">
        <v>8.5139999999999993E-2</v>
      </c>
      <c r="L139" s="15">
        <f t="shared" si="49"/>
        <v>0.54644999999999999</v>
      </c>
      <c r="M139" s="10"/>
      <c r="N139" s="5">
        <v>72</v>
      </c>
      <c r="O139" s="17">
        <f t="shared" si="47"/>
        <v>0.46131</v>
      </c>
      <c r="P139" s="14">
        <v>6.2140000000000001E-2</v>
      </c>
      <c r="Q139" s="17">
        <f t="shared" si="50"/>
        <v>0.52344999999999997</v>
      </c>
      <c r="R139" s="10"/>
      <c r="S139" s="2">
        <f t="shared" ref="S139:S144" si="51">+B139</f>
        <v>11</v>
      </c>
      <c r="T139" s="2">
        <f t="shared" ref="T139:T144" si="52">+A139</f>
        <v>2002</v>
      </c>
    </row>
    <row r="140" spans="1:20" ht="15" x14ac:dyDescent="0.2">
      <c r="A140" s="2">
        <v>2002</v>
      </c>
      <c r="B140" s="2">
        <v>12</v>
      </c>
      <c r="C140" s="4"/>
      <c r="D140" s="5">
        <v>5</v>
      </c>
      <c r="E140" s="15">
        <v>0.46131</v>
      </c>
      <c r="F140" s="16">
        <v>8.5639999999999994E-2</v>
      </c>
      <c r="G140" s="15">
        <f t="shared" si="48"/>
        <v>0.54695000000000005</v>
      </c>
      <c r="H140" s="10"/>
      <c r="I140" s="5">
        <v>7.5</v>
      </c>
      <c r="J140" s="15">
        <f t="shared" si="46"/>
        <v>0.46131</v>
      </c>
      <c r="K140" s="16">
        <v>8.5139999999999993E-2</v>
      </c>
      <c r="L140" s="15">
        <f t="shared" si="49"/>
        <v>0.54644999999999999</v>
      </c>
      <c r="M140" s="10"/>
      <c r="N140" s="5">
        <v>72</v>
      </c>
      <c r="O140" s="17">
        <f t="shared" si="47"/>
        <v>0.46131</v>
      </c>
      <c r="P140" s="14">
        <v>6.2140000000000001E-2</v>
      </c>
      <c r="Q140" s="17">
        <f t="shared" si="50"/>
        <v>0.52344999999999997</v>
      </c>
      <c r="R140" s="10"/>
      <c r="S140" s="2">
        <f t="shared" si="51"/>
        <v>12</v>
      </c>
      <c r="T140" s="2">
        <f t="shared" si="52"/>
        <v>2002</v>
      </c>
    </row>
    <row r="141" spans="1:20" ht="15" x14ac:dyDescent="0.2">
      <c r="A141" s="2">
        <v>2003</v>
      </c>
      <c r="B141" s="2">
        <v>1</v>
      </c>
      <c r="C141" s="4"/>
      <c r="D141" s="5">
        <v>5</v>
      </c>
      <c r="E141" s="15">
        <v>0.51504000000000005</v>
      </c>
      <c r="F141" s="16">
        <v>8.5639999999999994E-2</v>
      </c>
      <c r="G141" s="15">
        <f t="shared" si="48"/>
        <v>0.6006800000000001</v>
      </c>
      <c r="H141" s="10"/>
      <c r="I141" s="5">
        <v>7.5</v>
      </c>
      <c r="J141" s="15">
        <f t="shared" si="46"/>
        <v>0.51504000000000005</v>
      </c>
      <c r="K141" s="16">
        <v>8.5139999999999993E-2</v>
      </c>
      <c r="L141" s="15">
        <f t="shared" si="49"/>
        <v>0.60018000000000005</v>
      </c>
      <c r="M141" s="10"/>
      <c r="N141" s="5">
        <v>72</v>
      </c>
      <c r="O141" s="17">
        <f t="shared" si="47"/>
        <v>0.51504000000000005</v>
      </c>
      <c r="P141" s="14">
        <v>6.2140000000000001E-2</v>
      </c>
      <c r="Q141" s="17">
        <f t="shared" si="50"/>
        <v>0.57718000000000003</v>
      </c>
      <c r="R141" s="10"/>
      <c r="S141" s="2">
        <f t="shared" si="51"/>
        <v>1</v>
      </c>
      <c r="T141" s="2">
        <f t="shared" si="52"/>
        <v>2003</v>
      </c>
    </row>
    <row r="142" spans="1:20" ht="15" x14ac:dyDescent="0.2">
      <c r="A142" s="2">
        <v>2003</v>
      </c>
      <c r="B142" s="2">
        <v>2</v>
      </c>
      <c r="C142" s="4"/>
      <c r="D142" s="5">
        <v>5</v>
      </c>
      <c r="E142" s="15">
        <v>0.51504000000000005</v>
      </c>
      <c r="F142" s="16">
        <v>8.5639999999999994E-2</v>
      </c>
      <c r="G142" s="15">
        <f t="shared" si="48"/>
        <v>0.6006800000000001</v>
      </c>
      <c r="H142" s="10"/>
      <c r="I142" s="5">
        <v>7.5</v>
      </c>
      <c r="J142" s="15">
        <f t="shared" ref="J142:J147" si="53">+E142</f>
        <v>0.51504000000000005</v>
      </c>
      <c r="K142" s="16">
        <v>8.5139999999999993E-2</v>
      </c>
      <c r="L142" s="15">
        <f t="shared" si="49"/>
        <v>0.60018000000000005</v>
      </c>
      <c r="M142" s="10"/>
      <c r="N142" s="5">
        <v>72</v>
      </c>
      <c r="O142" s="17">
        <f t="shared" ref="O142:O147" si="54">+E142</f>
        <v>0.51504000000000005</v>
      </c>
      <c r="P142" s="14">
        <v>6.2140000000000001E-2</v>
      </c>
      <c r="Q142" s="17">
        <f t="shared" si="50"/>
        <v>0.57718000000000003</v>
      </c>
      <c r="R142" s="10"/>
      <c r="S142" s="2">
        <f t="shared" si="51"/>
        <v>2</v>
      </c>
      <c r="T142" s="2">
        <f t="shared" si="52"/>
        <v>2003</v>
      </c>
    </row>
    <row r="143" spans="1:20" ht="15" x14ac:dyDescent="0.2">
      <c r="A143" s="2">
        <v>2003</v>
      </c>
      <c r="B143" s="2">
        <v>3</v>
      </c>
      <c r="C143" s="4"/>
      <c r="D143" s="5">
        <v>5</v>
      </c>
      <c r="E143" s="15">
        <v>0.51504000000000005</v>
      </c>
      <c r="F143" s="16">
        <v>8.5639999999999994E-2</v>
      </c>
      <c r="G143" s="15">
        <f t="shared" si="48"/>
        <v>0.6006800000000001</v>
      </c>
      <c r="H143" s="10"/>
      <c r="I143" s="5">
        <v>7.5</v>
      </c>
      <c r="J143" s="15">
        <f t="shared" si="53"/>
        <v>0.51504000000000005</v>
      </c>
      <c r="K143" s="16">
        <v>8.5139999999999993E-2</v>
      </c>
      <c r="L143" s="15">
        <f t="shared" si="49"/>
        <v>0.60018000000000005</v>
      </c>
      <c r="M143" s="10"/>
      <c r="N143" s="5">
        <v>72</v>
      </c>
      <c r="O143" s="17">
        <f t="shared" si="54"/>
        <v>0.51504000000000005</v>
      </c>
      <c r="P143" s="14">
        <v>6.2140000000000001E-2</v>
      </c>
      <c r="Q143" s="17">
        <f t="shared" si="50"/>
        <v>0.57718000000000003</v>
      </c>
      <c r="R143" s="10"/>
      <c r="S143" s="2">
        <f t="shared" si="51"/>
        <v>3</v>
      </c>
      <c r="T143" s="2">
        <f t="shared" si="52"/>
        <v>2003</v>
      </c>
    </row>
    <row r="144" spans="1:20" ht="15" x14ac:dyDescent="0.2">
      <c r="A144" s="2">
        <v>2003</v>
      </c>
      <c r="B144" s="2">
        <v>4</v>
      </c>
      <c r="C144" s="4"/>
      <c r="D144" s="5">
        <v>5</v>
      </c>
      <c r="E144" s="15">
        <v>0.51815999999999995</v>
      </c>
      <c r="F144" s="16">
        <v>8.5639999999999994E-2</v>
      </c>
      <c r="G144" s="15">
        <f t="shared" ref="G144:G149" si="55">(E144+F144)</f>
        <v>0.60379999999999989</v>
      </c>
      <c r="H144" s="10"/>
      <c r="I144" s="5">
        <v>7.5</v>
      </c>
      <c r="J144" s="15">
        <f t="shared" si="53"/>
        <v>0.51815999999999995</v>
      </c>
      <c r="K144" s="16">
        <v>8.5139999999999993E-2</v>
      </c>
      <c r="L144" s="15">
        <f t="shared" ref="L144:L149" si="56">(J144+K144)</f>
        <v>0.60329999999999995</v>
      </c>
      <c r="M144" s="10"/>
      <c r="N144" s="5">
        <v>72</v>
      </c>
      <c r="O144" s="17">
        <f t="shared" si="54"/>
        <v>0.51815999999999995</v>
      </c>
      <c r="P144" s="14">
        <v>6.2140000000000001E-2</v>
      </c>
      <c r="Q144" s="17">
        <f t="shared" ref="Q144:Q149" si="57">(O144+P144)</f>
        <v>0.58029999999999993</v>
      </c>
      <c r="R144" s="10"/>
      <c r="S144" s="2">
        <f t="shared" si="51"/>
        <v>4</v>
      </c>
      <c r="T144" s="2">
        <f t="shared" si="52"/>
        <v>2003</v>
      </c>
    </row>
    <row r="145" spans="1:20" ht="15" x14ac:dyDescent="0.2">
      <c r="A145" s="2">
        <v>2003</v>
      </c>
      <c r="B145" s="2">
        <v>5</v>
      </c>
      <c r="C145" s="4"/>
      <c r="D145" s="5">
        <v>5</v>
      </c>
      <c r="E145" s="15">
        <v>0.59086000000000005</v>
      </c>
      <c r="F145" s="16">
        <v>8.5639999999999994E-2</v>
      </c>
      <c r="G145" s="15">
        <f t="shared" si="55"/>
        <v>0.6765000000000001</v>
      </c>
      <c r="H145" s="10"/>
      <c r="I145" s="5">
        <v>7.5</v>
      </c>
      <c r="J145" s="15">
        <f t="shared" si="53"/>
        <v>0.59086000000000005</v>
      </c>
      <c r="K145" s="16">
        <v>8.5139999999999993E-2</v>
      </c>
      <c r="L145" s="15">
        <f t="shared" si="56"/>
        <v>0.67600000000000005</v>
      </c>
      <c r="M145" s="10"/>
      <c r="N145" s="5">
        <v>72</v>
      </c>
      <c r="O145" s="17">
        <f t="shared" si="54"/>
        <v>0.59086000000000005</v>
      </c>
      <c r="P145" s="14">
        <v>6.2140000000000001E-2</v>
      </c>
      <c r="Q145" s="17">
        <f t="shared" si="57"/>
        <v>0.65300000000000002</v>
      </c>
      <c r="R145" s="10"/>
      <c r="S145" s="2">
        <f t="shared" ref="S145:S150" si="58">+B145</f>
        <v>5</v>
      </c>
      <c r="T145" s="2">
        <f t="shared" ref="T145:T150" si="59">+A145</f>
        <v>2003</v>
      </c>
    </row>
    <row r="146" spans="1:20" ht="15" x14ac:dyDescent="0.2">
      <c r="A146" s="2">
        <v>2003</v>
      </c>
      <c r="B146" s="2">
        <v>6</v>
      </c>
      <c r="C146" s="4"/>
      <c r="D146" s="5">
        <v>5</v>
      </c>
      <c r="E146" s="15">
        <v>0.59086000000000005</v>
      </c>
      <c r="F146" s="16">
        <v>8.5639999999999994E-2</v>
      </c>
      <c r="G146" s="15">
        <f t="shared" si="55"/>
        <v>0.6765000000000001</v>
      </c>
      <c r="H146" s="10"/>
      <c r="I146" s="5">
        <v>7.5</v>
      </c>
      <c r="J146" s="15">
        <f t="shared" si="53"/>
        <v>0.59086000000000005</v>
      </c>
      <c r="K146" s="16">
        <v>8.5139999999999993E-2</v>
      </c>
      <c r="L146" s="15">
        <f t="shared" si="56"/>
        <v>0.67600000000000005</v>
      </c>
      <c r="M146" s="10"/>
      <c r="N146" s="5">
        <v>72</v>
      </c>
      <c r="O146" s="17">
        <f t="shared" si="54"/>
        <v>0.59086000000000005</v>
      </c>
      <c r="P146" s="14">
        <v>6.2140000000000001E-2</v>
      </c>
      <c r="Q146" s="17">
        <f t="shared" si="57"/>
        <v>0.65300000000000002</v>
      </c>
      <c r="R146" s="10"/>
      <c r="S146" s="2">
        <f t="shared" si="58"/>
        <v>6</v>
      </c>
      <c r="T146" s="2">
        <f t="shared" si="59"/>
        <v>2003</v>
      </c>
    </row>
    <row r="147" spans="1:20" ht="15" x14ac:dyDescent="0.2">
      <c r="A147" s="2">
        <v>2003</v>
      </c>
      <c r="B147" s="2">
        <v>7</v>
      </c>
      <c r="C147" s="4"/>
      <c r="D147" s="5">
        <v>5</v>
      </c>
      <c r="E147" s="15">
        <v>0.69296999999999997</v>
      </c>
      <c r="F147" s="16">
        <v>8.5639999999999994E-2</v>
      </c>
      <c r="G147" s="15">
        <f t="shared" si="55"/>
        <v>0.77861000000000002</v>
      </c>
      <c r="H147" s="10"/>
      <c r="I147" s="5">
        <v>7.5</v>
      </c>
      <c r="J147" s="15">
        <f t="shared" si="53"/>
        <v>0.69296999999999997</v>
      </c>
      <c r="K147" s="16">
        <v>8.5139999999999993E-2</v>
      </c>
      <c r="L147" s="15">
        <f t="shared" si="56"/>
        <v>0.77810999999999997</v>
      </c>
      <c r="M147" s="10"/>
      <c r="N147" s="5">
        <v>72</v>
      </c>
      <c r="O147" s="17">
        <f t="shared" si="54"/>
        <v>0.69296999999999997</v>
      </c>
      <c r="P147" s="14">
        <v>6.2140000000000001E-2</v>
      </c>
      <c r="Q147" s="17">
        <f t="shared" si="57"/>
        <v>0.75510999999999995</v>
      </c>
      <c r="R147" s="10"/>
      <c r="S147" s="2">
        <f t="shared" si="58"/>
        <v>7</v>
      </c>
      <c r="T147" s="2">
        <f t="shared" si="59"/>
        <v>2003</v>
      </c>
    </row>
    <row r="148" spans="1:20" ht="15" x14ac:dyDescent="0.2">
      <c r="A148" s="2">
        <v>2003</v>
      </c>
      <c r="B148" s="2">
        <v>8</v>
      </c>
      <c r="C148" s="4"/>
      <c r="D148" s="5">
        <v>5</v>
      </c>
      <c r="E148" s="15">
        <v>0.69296999999999997</v>
      </c>
      <c r="F148" s="16">
        <v>8.5639999999999994E-2</v>
      </c>
      <c r="G148" s="15">
        <f t="shared" si="55"/>
        <v>0.77861000000000002</v>
      </c>
      <c r="H148" s="10"/>
      <c r="I148" s="5">
        <v>7.5</v>
      </c>
      <c r="J148" s="15">
        <f t="shared" ref="J148:J153" si="60">+E148</f>
        <v>0.69296999999999997</v>
      </c>
      <c r="K148" s="16">
        <v>8.5139999999999993E-2</v>
      </c>
      <c r="L148" s="15">
        <f t="shared" si="56"/>
        <v>0.77810999999999997</v>
      </c>
      <c r="M148" s="10"/>
      <c r="N148" s="5">
        <v>72</v>
      </c>
      <c r="O148" s="17">
        <f t="shared" ref="O148:O153" si="61">+E148</f>
        <v>0.69296999999999997</v>
      </c>
      <c r="P148" s="14">
        <v>6.2140000000000001E-2</v>
      </c>
      <c r="Q148" s="17">
        <f t="shared" si="57"/>
        <v>0.75510999999999995</v>
      </c>
      <c r="R148" s="10"/>
      <c r="S148" s="2">
        <f t="shared" si="58"/>
        <v>8</v>
      </c>
      <c r="T148" s="2">
        <f t="shared" si="59"/>
        <v>2003</v>
      </c>
    </row>
    <row r="149" spans="1:20" ht="15" x14ac:dyDescent="0.2">
      <c r="A149" s="2">
        <v>2003</v>
      </c>
      <c r="B149" s="2">
        <v>9</v>
      </c>
      <c r="C149" s="4"/>
      <c r="D149" s="5">
        <v>5</v>
      </c>
      <c r="E149" s="15">
        <v>0.69296999999999997</v>
      </c>
      <c r="F149" s="16">
        <v>8.5639999999999994E-2</v>
      </c>
      <c r="G149" s="15">
        <f t="shared" si="55"/>
        <v>0.77861000000000002</v>
      </c>
      <c r="H149" s="10"/>
      <c r="I149" s="5">
        <v>7.5</v>
      </c>
      <c r="J149" s="15">
        <f t="shared" si="60"/>
        <v>0.69296999999999997</v>
      </c>
      <c r="K149" s="16">
        <v>8.5139999999999993E-2</v>
      </c>
      <c r="L149" s="15">
        <f t="shared" si="56"/>
        <v>0.77810999999999997</v>
      </c>
      <c r="M149" s="10"/>
      <c r="N149" s="5">
        <v>72</v>
      </c>
      <c r="O149" s="17">
        <f t="shared" si="61"/>
        <v>0.69296999999999997</v>
      </c>
      <c r="P149" s="14">
        <v>6.2140000000000001E-2</v>
      </c>
      <c r="Q149" s="17">
        <f t="shared" si="57"/>
        <v>0.75510999999999995</v>
      </c>
      <c r="R149" s="10"/>
      <c r="S149" s="2">
        <f t="shared" si="58"/>
        <v>9</v>
      </c>
      <c r="T149" s="2">
        <f t="shared" si="59"/>
        <v>2003</v>
      </c>
    </row>
    <row r="150" spans="1:20" ht="15" x14ac:dyDescent="0.2">
      <c r="A150" s="2">
        <v>2003</v>
      </c>
      <c r="B150" s="2">
        <v>10</v>
      </c>
      <c r="C150" s="4"/>
      <c r="D150" s="5">
        <v>5</v>
      </c>
      <c r="E150" s="15">
        <v>0.69296999999999997</v>
      </c>
      <c r="F150" s="16">
        <v>8.5639999999999994E-2</v>
      </c>
      <c r="G150" s="15">
        <f t="shared" ref="G150:G155" si="62">(E150+F150)</f>
        <v>0.77861000000000002</v>
      </c>
      <c r="H150" s="10"/>
      <c r="I150" s="5">
        <v>7.5</v>
      </c>
      <c r="J150" s="15">
        <f t="shared" si="60"/>
        <v>0.69296999999999997</v>
      </c>
      <c r="K150" s="16">
        <v>8.5139999999999993E-2</v>
      </c>
      <c r="L150" s="15">
        <f t="shared" ref="L150:L155" si="63">(J150+K150)</f>
        <v>0.77810999999999997</v>
      </c>
      <c r="M150" s="10"/>
      <c r="N150" s="5">
        <v>72</v>
      </c>
      <c r="O150" s="17">
        <f t="shared" si="61"/>
        <v>0.69296999999999997</v>
      </c>
      <c r="P150" s="14">
        <v>6.2140000000000001E-2</v>
      </c>
      <c r="Q150" s="17">
        <f t="shared" ref="Q150:Q155" si="64">(O150+P150)</f>
        <v>0.75510999999999995</v>
      </c>
      <c r="R150" s="10"/>
      <c r="S150" s="2">
        <f t="shared" si="58"/>
        <v>10</v>
      </c>
      <c r="T150" s="2">
        <f t="shared" si="59"/>
        <v>2003</v>
      </c>
    </row>
    <row r="151" spans="1:20" ht="15" x14ac:dyDescent="0.2">
      <c r="A151" s="2">
        <v>2003</v>
      </c>
      <c r="B151" s="2">
        <v>11</v>
      </c>
      <c r="C151" s="4"/>
      <c r="D151" s="5">
        <v>5</v>
      </c>
      <c r="E151" s="15">
        <v>0.73392999999999997</v>
      </c>
      <c r="F151" s="16">
        <v>8.5639999999999994E-2</v>
      </c>
      <c r="G151" s="15">
        <f t="shared" si="62"/>
        <v>0.81956999999999991</v>
      </c>
      <c r="H151" s="10"/>
      <c r="I151" s="5">
        <v>7.5</v>
      </c>
      <c r="J151" s="15">
        <f t="shared" si="60"/>
        <v>0.73392999999999997</v>
      </c>
      <c r="K151" s="16">
        <v>8.5139999999999993E-2</v>
      </c>
      <c r="L151" s="15">
        <f t="shared" si="63"/>
        <v>0.81906999999999996</v>
      </c>
      <c r="M151" s="10"/>
      <c r="N151" s="5">
        <v>72</v>
      </c>
      <c r="O151" s="17">
        <f t="shared" si="61"/>
        <v>0.73392999999999997</v>
      </c>
      <c r="P151" s="14">
        <v>6.2140000000000001E-2</v>
      </c>
      <c r="Q151" s="17">
        <f t="shared" si="64"/>
        <v>0.79606999999999994</v>
      </c>
      <c r="R151" s="10"/>
      <c r="S151" s="2">
        <f t="shared" ref="S151:S156" si="65">+B151</f>
        <v>11</v>
      </c>
      <c r="T151" s="2">
        <f t="shared" ref="T151:T156" si="66">+A151</f>
        <v>2003</v>
      </c>
    </row>
    <row r="152" spans="1:20" ht="15" x14ac:dyDescent="0.2">
      <c r="A152" s="2">
        <v>2003</v>
      </c>
      <c r="B152" s="2">
        <v>12</v>
      </c>
      <c r="C152" s="4"/>
      <c r="D152" s="5">
        <v>5</v>
      </c>
      <c r="E152" s="15">
        <v>0.73392999999999997</v>
      </c>
      <c r="F152" s="16">
        <v>8.5639999999999994E-2</v>
      </c>
      <c r="G152" s="15">
        <f t="shared" si="62"/>
        <v>0.81956999999999991</v>
      </c>
      <c r="H152" s="10"/>
      <c r="I152" s="5">
        <v>7.5</v>
      </c>
      <c r="J152" s="15">
        <f t="shared" si="60"/>
        <v>0.73392999999999997</v>
      </c>
      <c r="K152" s="16">
        <v>8.5139999999999993E-2</v>
      </c>
      <c r="L152" s="15">
        <f t="shared" si="63"/>
        <v>0.81906999999999996</v>
      </c>
      <c r="M152" s="10"/>
      <c r="N152" s="5">
        <v>72</v>
      </c>
      <c r="O152" s="17">
        <f t="shared" si="61"/>
        <v>0.73392999999999997</v>
      </c>
      <c r="P152" s="14">
        <v>6.2140000000000001E-2</v>
      </c>
      <c r="Q152" s="17">
        <f t="shared" si="64"/>
        <v>0.79606999999999994</v>
      </c>
      <c r="R152" s="10"/>
      <c r="S152" s="2">
        <f t="shared" si="65"/>
        <v>12</v>
      </c>
      <c r="T152" s="2">
        <f t="shared" si="66"/>
        <v>2003</v>
      </c>
    </row>
    <row r="153" spans="1:20" ht="15" x14ac:dyDescent="0.2">
      <c r="A153" s="2">
        <v>2004</v>
      </c>
      <c r="B153" s="2">
        <v>1</v>
      </c>
      <c r="C153" s="4"/>
      <c r="D153" s="5">
        <v>5</v>
      </c>
      <c r="E153" s="15">
        <v>0.73392999999999997</v>
      </c>
      <c r="F153" s="16">
        <v>8.5639999999999994E-2</v>
      </c>
      <c r="G153" s="15">
        <f t="shared" si="62"/>
        <v>0.81956999999999991</v>
      </c>
      <c r="H153" s="10"/>
      <c r="I153" s="5">
        <v>7.5</v>
      </c>
      <c r="J153" s="15">
        <f t="shared" si="60"/>
        <v>0.73392999999999997</v>
      </c>
      <c r="K153" s="16">
        <v>8.5139999999999993E-2</v>
      </c>
      <c r="L153" s="15">
        <f t="shared" si="63"/>
        <v>0.81906999999999996</v>
      </c>
      <c r="M153" s="10"/>
      <c r="N153" s="5">
        <v>72</v>
      </c>
      <c r="O153" s="17">
        <f t="shared" si="61"/>
        <v>0.73392999999999997</v>
      </c>
      <c r="P153" s="14">
        <v>6.2140000000000001E-2</v>
      </c>
      <c r="Q153" s="17">
        <f t="shared" si="64"/>
        <v>0.79606999999999994</v>
      </c>
      <c r="R153" s="10"/>
      <c r="S153" s="2">
        <f t="shared" si="65"/>
        <v>1</v>
      </c>
      <c r="T153" s="2">
        <f t="shared" si="66"/>
        <v>2004</v>
      </c>
    </row>
    <row r="154" spans="1:20" ht="15" x14ac:dyDescent="0.2">
      <c r="A154" s="2">
        <v>2004</v>
      </c>
      <c r="B154" s="2">
        <v>2</v>
      </c>
      <c r="C154" s="4"/>
      <c r="D154" s="5">
        <v>5</v>
      </c>
      <c r="E154" s="15">
        <v>0.80474999999999997</v>
      </c>
      <c r="F154" s="16">
        <v>8.5639999999999994E-2</v>
      </c>
      <c r="G154" s="15">
        <f t="shared" si="62"/>
        <v>0.89039000000000001</v>
      </c>
      <c r="H154" s="10"/>
      <c r="I154" s="5">
        <v>7.5</v>
      </c>
      <c r="J154" s="15">
        <f t="shared" ref="J154:J159" si="67">+E154</f>
        <v>0.80474999999999997</v>
      </c>
      <c r="K154" s="16">
        <v>8.5139999999999993E-2</v>
      </c>
      <c r="L154" s="15">
        <f t="shared" si="63"/>
        <v>0.88988999999999996</v>
      </c>
      <c r="M154" s="10"/>
      <c r="N154" s="5">
        <v>72</v>
      </c>
      <c r="O154" s="17">
        <f t="shared" ref="O154:O159" si="68">+E154</f>
        <v>0.80474999999999997</v>
      </c>
      <c r="P154" s="14">
        <v>6.2140000000000001E-2</v>
      </c>
      <c r="Q154" s="17">
        <f t="shared" si="64"/>
        <v>0.86688999999999994</v>
      </c>
      <c r="R154" s="10"/>
      <c r="S154" s="2">
        <f t="shared" si="65"/>
        <v>2</v>
      </c>
      <c r="T154" s="2">
        <f t="shared" si="66"/>
        <v>2004</v>
      </c>
    </row>
    <row r="155" spans="1:20" ht="15" x14ac:dyDescent="0.2">
      <c r="A155" s="2">
        <v>2004</v>
      </c>
      <c r="B155" s="2">
        <v>3</v>
      </c>
      <c r="C155" s="4"/>
      <c r="D155" s="5">
        <v>5</v>
      </c>
      <c r="E155" s="15">
        <v>0.80474999999999997</v>
      </c>
      <c r="F155" s="16">
        <v>8.5639999999999994E-2</v>
      </c>
      <c r="G155" s="15">
        <f t="shared" si="62"/>
        <v>0.89039000000000001</v>
      </c>
      <c r="H155" s="10"/>
      <c r="I155" s="5">
        <v>7.5</v>
      </c>
      <c r="J155" s="15">
        <f t="shared" si="67"/>
        <v>0.80474999999999997</v>
      </c>
      <c r="K155" s="16">
        <v>8.5139999999999993E-2</v>
      </c>
      <c r="L155" s="15">
        <f t="shared" si="63"/>
        <v>0.88988999999999996</v>
      </c>
      <c r="M155" s="10"/>
      <c r="N155" s="5">
        <v>72</v>
      </c>
      <c r="O155" s="17">
        <f t="shared" si="68"/>
        <v>0.80474999999999997</v>
      </c>
      <c r="P155" s="14">
        <v>6.2140000000000001E-2</v>
      </c>
      <c r="Q155" s="17">
        <f t="shared" si="64"/>
        <v>0.86688999999999994</v>
      </c>
      <c r="R155" s="10"/>
      <c r="S155" s="2">
        <f t="shared" si="65"/>
        <v>3</v>
      </c>
      <c r="T155" s="2">
        <f t="shared" si="66"/>
        <v>2004</v>
      </c>
    </row>
    <row r="156" spans="1:20" ht="15" x14ac:dyDescent="0.2">
      <c r="A156" s="2">
        <v>2004</v>
      </c>
      <c r="B156" s="2">
        <v>4</v>
      </c>
      <c r="C156" s="4"/>
      <c r="D156" s="5">
        <v>5</v>
      </c>
      <c r="E156" s="15">
        <v>0.80474999999999997</v>
      </c>
      <c r="F156" s="16">
        <v>8.5639999999999994E-2</v>
      </c>
      <c r="G156" s="15">
        <f t="shared" ref="G156:G161" si="69">(E156+F156)</f>
        <v>0.89039000000000001</v>
      </c>
      <c r="H156" s="10"/>
      <c r="I156" s="5">
        <v>7.5</v>
      </c>
      <c r="J156" s="15">
        <f t="shared" si="67"/>
        <v>0.80474999999999997</v>
      </c>
      <c r="K156" s="16">
        <v>8.5139999999999993E-2</v>
      </c>
      <c r="L156" s="15">
        <f t="shared" ref="L156:L161" si="70">(J156+K156)</f>
        <v>0.88988999999999996</v>
      </c>
      <c r="M156" s="10"/>
      <c r="N156" s="5">
        <v>72</v>
      </c>
      <c r="O156" s="17">
        <f t="shared" si="68"/>
        <v>0.80474999999999997</v>
      </c>
      <c r="P156" s="14">
        <v>6.2140000000000001E-2</v>
      </c>
      <c r="Q156" s="17">
        <f t="shared" ref="Q156:Q161" si="71">(O156+P156)</f>
        <v>0.86688999999999994</v>
      </c>
      <c r="R156" s="10"/>
      <c r="S156" s="2">
        <f t="shared" si="65"/>
        <v>4</v>
      </c>
      <c r="T156" s="2">
        <f t="shared" si="66"/>
        <v>2004</v>
      </c>
    </row>
    <row r="157" spans="1:20" ht="15" x14ac:dyDescent="0.2">
      <c r="A157" s="2">
        <v>2004</v>
      </c>
      <c r="B157" s="2">
        <v>5</v>
      </c>
      <c r="C157" s="4"/>
      <c r="D157" s="5">
        <v>5</v>
      </c>
      <c r="E157" s="15">
        <v>0.45</v>
      </c>
      <c r="F157" s="16">
        <v>8.5639999999999994E-2</v>
      </c>
      <c r="G157" s="15">
        <f t="shared" si="69"/>
        <v>0.53564000000000001</v>
      </c>
      <c r="H157" s="10"/>
      <c r="I157" s="5">
        <v>7.5</v>
      </c>
      <c r="J157" s="15">
        <f t="shared" si="67"/>
        <v>0.45</v>
      </c>
      <c r="K157" s="16">
        <v>8.5139999999999993E-2</v>
      </c>
      <c r="L157" s="15">
        <f t="shared" si="70"/>
        <v>0.53513999999999995</v>
      </c>
      <c r="M157" s="10"/>
      <c r="N157" s="5">
        <v>72</v>
      </c>
      <c r="O157" s="17">
        <f t="shared" si="68"/>
        <v>0.45</v>
      </c>
      <c r="P157" s="14">
        <v>6.2140000000000001E-2</v>
      </c>
      <c r="Q157" s="17">
        <f t="shared" si="71"/>
        <v>0.51214000000000004</v>
      </c>
      <c r="R157" s="10"/>
      <c r="S157" s="2">
        <f t="shared" ref="S157:S162" si="72">+B157</f>
        <v>5</v>
      </c>
      <c r="T157" s="2">
        <f t="shared" ref="T157:T162" si="73">+A157</f>
        <v>2004</v>
      </c>
    </row>
    <row r="158" spans="1:20" ht="15" x14ac:dyDescent="0.2">
      <c r="A158" s="2">
        <v>2004</v>
      </c>
      <c r="B158" s="2">
        <v>6</v>
      </c>
      <c r="C158" s="4"/>
      <c r="D158" s="5">
        <v>5</v>
      </c>
      <c r="E158" s="15">
        <v>0.45</v>
      </c>
      <c r="F158" s="16">
        <v>8.5639999999999994E-2</v>
      </c>
      <c r="G158" s="15">
        <f t="shared" si="69"/>
        <v>0.53564000000000001</v>
      </c>
      <c r="H158" s="10"/>
      <c r="I158" s="5">
        <v>7.5</v>
      </c>
      <c r="J158" s="15">
        <f t="shared" si="67"/>
        <v>0.45</v>
      </c>
      <c r="K158" s="16">
        <v>8.5139999999999993E-2</v>
      </c>
      <c r="L158" s="15">
        <f t="shared" si="70"/>
        <v>0.53513999999999995</v>
      </c>
      <c r="M158" s="10"/>
      <c r="N158" s="5">
        <v>72</v>
      </c>
      <c r="O158" s="17">
        <f t="shared" si="68"/>
        <v>0.45</v>
      </c>
      <c r="P158" s="14">
        <v>6.2140000000000001E-2</v>
      </c>
      <c r="Q158" s="17">
        <f t="shared" si="71"/>
        <v>0.51214000000000004</v>
      </c>
      <c r="R158" s="10"/>
      <c r="S158" s="2">
        <f t="shared" si="72"/>
        <v>6</v>
      </c>
      <c r="T158" s="2">
        <f t="shared" si="73"/>
        <v>2004</v>
      </c>
    </row>
    <row r="159" spans="1:20" ht="15" x14ac:dyDescent="0.2">
      <c r="A159" s="2">
        <v>2004</v>
      </c>
      <c r="B159" s="2">
        <v>7</v>
      </c>
      <c r="C159" s="4"/>
      <c r="D159" s="5">
        <v>5</v>
      </c>
      <c r="E159" s="15">
        <v>0.45</v>
      </c>
      <c r="F159" s="16">
        <v>8.5639999999999994E-2</v>
      </c>
      <c r="G159" s="15">
        <f t="shared" si="69"/>
        <v>0.53564000000000001</v>
      </c>
      <c r="H159" s="10"/>
      <c r="I159" s="5">
        <v>7.5</v>
      </c>
      <c r="J159" s="15">
        <f t="shared" si="67"/>
        <v>0.45</v>
      </c>
      <c r="K159" s="16">
        <v>8.5139999999999993E-2</v>
      </c>
      <c r="L159" s="15">
        <f t="shared" si="70"/>
        <v>0.53513999999999995</v>
      </c>
      <c r="M159" s="10"/>
      <c r="N159" s="5">
        <v>72</v>
      </c>
      <c r="O159" s="17">
        <f t="shared" si="68"/>
        <v>0.45</v>
      </c>
      <c r="P159" s="14">
        <v>6.2140000000000001E-2</v>
      </c>
      <c r="Q159" s="17">
        <f t="shared" si="71"/>
        <v>0.51214000000000004</v>
      </c>
      <c r="R159" s="10"/>
      <c r="S159" s="2">
        <f t="shared" si="72"/>
        <v>7</v>
      </c>
      <c r="T159" s="2">
        <f t="shared" si="73"/>
        <v>2004</v>
      </c>
    </row>
    <row r="160" spans="1:20" ht="15" x14ac:dyDescent="0.2">
      <c r="A160" s="2">
        <v>2004</v>
      </c>
      <c r="B160" s="2">
        <v>8</v>
      </c>
      <c r="C160" s="4"/>
      <c r="D160" s="5">
        <v>5</v>
      </c>
      <c r="E160" s="15">
        <v>0.45</v>
      </c>
      <c r="F160" s="16">
        <v>8.5639999999999994E-2</v>
      </c>
      <c r="G160" s="15">
        <f t="shared" si="69"/>
        <v>0.53564000000000001</v>
      </c>
      <c r="H160" s="10"/>
      <c r="I160" s="5">
        <v>7.5</v>
      </c>
      <c r="J160" s="15">
        <f t="shared" ref="J160:J165" si="74">+E160</f>
        <v>0.45</v>
      </c>
      <c r="K160" s="16">
        <v>8.5139999999999993E-2</v>
      </c>
      <c r="L160" s="15">
        <f t="shared" si="70"/>
        <v>0.53513999999999995</v>
      </c>
      <c r="M160" s="10"/>
      <c r="N160" s="5">
        <v>72</v>
      </c>
      <c r="O160" s="17">
        <f t="shared" ref="O160:O165" si="75">+E160</f>
        <v>0.45</v>
      </c>
      <c r="P160" s="14">
        <v>6.2140000000000001E-2</v>
      </c>
      <c r="Q160" s="17">
        <f t="shared" si="71"/>
        <v>0.51214000000000004</v>
      </c>
      <c r="R160" s="10"/>
      <c r="S160" s="2">
        <f t="shared" si="72"/>
        <v>8</v>
      </c>
      <c r="T160" s="2">
        <f t="shared" si="73"/>
        <v>2004</v>
      </c>
    </row>
    <row r="161" spans="1:20" ht="15" x14ac:dyDescent="0.2">
      <c r="A161" s="2">
        <v>2004</v>
      </c>
      <c r="B161" s="2">
        <v>9</v>
      </c>
      <c r="C161" s="4"/>
      <c r="D161" s="5">
        <v>5</v>
      </c>
      <c r="E161" s="15">
        <v>0.45</v>
      </c>
      <c r="F161" s="16">
        <v>8.5639999999999994E-2</v>
      </c>
      <c r="G161" s="15">
        <f t="shared" si="69"/>
        <v>0.53564000000000001</v>
      </c>
      <c r="H161" s="10"/>
      <c r="I161" s="5">
        <v>7.5</v>
      </c>
      <c r="J161" s="15">
        <f t="shared" si="74"/>
        <v>0.45</v>
      </c>
      <c r="K161" s="16">
        <v>8.5139999999999993E-2</v>
      </c>
      <c r="L161" s="15">
        <f t="shared" si="70"/>
        <v>0.53513999999999995</v>
      </c>
      <c r="M161" s="10"/>
      <c r="N161" s="5">
        <v>72</v>
      </c>
      <c r="O161" s="17">
        <f t="shared" si="75"/>
        <v>0.45</v>
      </c>
      <c r="P161" s="14">
        <v>6.2140000000000001E-2</v>
      </c>
      <c r="Q161" s="17">
        <f t="shared" si="71"/>
        <v>0.51214000000000004</v>
      </c>
      <c r="R161" s="10"/>
      <c r="S161" s="2">
        <f t="shared" si="72"/>
        <v>9</v>
      </c>
      <c r="T161" s="2">
        <f t="shared" si="73"/>
        <v>2004</v>
      </c>
    </row>
    <row r="162" spans="1:20" ht="15" x14ac:dyDescent="0.2">
      <c r="A162" s="2">
        <v>2004</v>
      </c>
      <c r="B162" s="2">
        <v>10</v>
      </c>
      <c r="C162" s="4"/>
      <c r="D162" s="5">
        <v>5</v>
      </c>
      <c r="E162" s="15">
        <v>0.45</v>
      </c>
      <c r="F162" s="16">
        <v>8.5639999999999994E-2</v>
      </c>
      <c r="G162" s="15">
        <f t="shared" ref="G162:G167" si="76">(E162+F162)</f>
        <v>0.53564000000000001</v>
      </c>
      <c r="H162" s="10"/>
      <c r="I162" s="5">
        <v>7.5</v>
      </c>
      <c r="J162" s="15">
        <f t="shared" si="74"/>
        <v>0.45</v>
      </c>
      <c r="K162" s="16">
        <v>8.5139999999999993E-2</v>
      </c>
      <c r="L162" s="15">
        <f t="shared" ref="L162:L167" si="77">(J162+K162)</f>
        <v>0.53513999999999995</v>
      </c>
      <c r="M162" s="10"/>
      <c r="N162" s="5">
        <v>72</v>
      </c>
      <c r="O162" s="17">
        <f t="shared" si="75"/>
        <v>0.45</v>
      </c>
      <c r="P162" s="14">
        <v>6.2140000000000001E-2</v>
      </c>
      <c r="Q162" s="17">
        <f t="shared" ref="Q162:Q167" si="78">(O162+P162)</f>
        <v>0.51214000000000004</v>
      </c>
      <c r="R162" s="10"/>
      <c r="S162" s="2">
        <f t="shared" si="72"/>
        <v>10</v>
      </c>
      <c r="T162" s="2">
        <f t="shared" si="73"/>
        <v>2004</v>
      </c>
    </row>
    <row r="163" spans="1:20" ht="15" x14ac:dyDescent="0.2">
      <c r="A163" s="2">
        <v>2004</v>
      </c>
      <c r="B163" s="2">
        <v>11</v>
      </c>
      <c r="C163" s="4"/>
      <c r="D163" s="5">
        <v>5</v>
      </c>
      <c r="E163" s="15">
        <v>0.65978000000000003</v>
      </c>
      <c r="F163" s="16">
        <v>8.5639999999999994E-2</v>
      </c>
      <c r="G163" s="15">
        <f t="shared" si="76"/>
        <v>0.74541999999999997</v>
      </c>
      <c r="H163" s="10"/>
      <c r="I163" s="5">
        <v>7.5</v>
      </c>
      <c r="J163" s="15">
        <f t="shared" si="74"/>
        <v>0.65978000000000003</v>
      </c>
      <c r="K163" s="16">
        <v>8.5139999999999993E-2</v>
      </c>
      <c r="L163" s="15">
        <f t="shared" si="77"/>
        <v>0.74492000000000003</v>
      </c>
      <c r="M163" s="10"/>
      <c r="N163" s="5">
        <v>72</v>
      </c>
      <c r="O163" s="17">
        <f t="shared" si="75"/>
        <v>0.65978000000000003</v>
      </c>
      <c r="P163" s="14">
        <v>6.2140000000000001E-2</v>
      </c>
      <c r="Q163" s="17">
        <f t="shared" si="78"/>
        <v>0.72192000000000001</v>
      </c>
      <c r="R163" s="10"/>
      <c r="S163" s="2">
        <f t="shared" ref="S163:S168" si="79">+B163</f>
        <v>11</v>
      </c>
      <c r="T163" s="2">
        <f t="shared" ref="T163:T168" si="80">+A163</f>
        <v>2004</v>
      </c>
    </row>
    <row r="164" spans="1:20" ht="15" x14ac:dyDescent="0.2">
      <c r="A164" s="2">
        <v>2004</v>
      </c>
      <c r="B164" s="2">
        <v>12</v>
      </c>
      <c r="C164" s="4"/>
      <c r="D164" s="5">
        <v>5</v>
      </c>
      <c r="E164" s="15">
        <v>0.65978000000000003</v>
      </c>
      <c r="F164" s="16">
        <v>8.5639999999999994E-2</v>
      </c>
      <c r="G164" s="15">
        <f t="shared" si="76"/>
        <v>0.74541999999999997</v>
      </c>
      <c r="H164" s="10"/>
      <c r="I164" s="5">
        <v>7.5</v>
      </c>
      <c r="J164" s="15">
        <f t="shared" si="74"/>
        <v>0.65978000000000003</v>
      </c>
      <c r="K164" s="16">
        <v>8.5139999999999993E-2</v>
      </c>
      <c r="L164" s="15">
        <f t="shared" si="77"/>
        <v>0.74492000000000003</v>
      </c>
      <c r="M164" s="10"/>
      <c r="N164" s="5">
        <v>72</v>
      </c>
      <c r="O164" s="17">
        <f t="shared" si="75"/>
        <v>0.65978000000000003</v>
      </c>
      <c r="P164" s="14">
        <v>6.2140000000000001E-2</v>
      </c>
      <c r="Q164" s="17">
        <f t="shared" si="78"/>
        <v>0.72192000000000001</v>
      </c>
      <c r="R164" s="10"/>
      <c r="S164" s="2">
        <f t="shared" si="79"/>
        <v>12</v>
      </c>
      <c r="T164" s="2">
        <f t="shared" si="80"/>
        <v>2004</v>
      </c>
    </row>
    <row r="165" spans="1:20" ht="15" x14ac:dyDescent="0.2">
      <c r="A165" s="2">
        <v>2005</v>
      </c>
      <c r="B165" s="2">
        <v>1</v>
      </c>
      <c r="C165" s="4"/>
      <c r="D165" s="5">
        <v>5</v>
      </c>
      <c r="E165" s="15">
        <v>0.72777999999999998</v>
      </c>
      <c r="F165" s="16">
        <v>8.5639999999999994E-2</v>
      </c>
      <c r="G165" s="15">
        <f t="shared" si="76"/>
        <v>0.81342000000000003</v>
      </c>
      <c r="H165" s="10"/>
      <c r="I165" s="5">
        <v>7.5</v>
      </c>
      <c r="J165" s="15">
        <f t="shared" si="74"/>
        <v>0.72777999999999998</v>
      </c>
      <c r="K165" s="16">
        <v>8.5139999999999993E-2</v>
      </c>
      <c r="L165" s="15">
        <f t="shared" si="77"/>
        <v>0.81291999999999998</v>
      </c>
      <c r="M165" s="10"/>
      <c r="N165" s="5">
        <v>72</v>
      </c>
      <c r="O165" s="17">
        <f t="shared" si="75"/>
        <v>0.72777999999999998</v>
      </c>
      <c r="P165" s="14">
        <v>6.2140000000000001E-2</v>
      </c>
      <c r="Q165" s="17">
        <f t="shared" si="78"/>
        <v>0.78991999999999996</v>
      </c>
      <c r="R165" s="10"/>
      <c r="S165" s="2">
        <f t="shared" si="79"/>
        <v>1</v>
      </c>
      <c r="T165" s="2">
        <f t="shared" si="80"/>
        <v>2005</v>
      </c>
    </row>
    <row r="166" spans="1:20" ht="15" x14ac:dyDescent="0.2">
      <c r="A166" s="2">
        <v>2005</v>
      </c>
      <c r="B166" s="2">
        <v>2</v>
      </c>
      <c r="C166" s="4"/>
      <c r="D166" s="5">
        <v>5</v>
      </c>
      <c r="E166" s="15">
        <v>0.56298000000000004</v>
      </c>
      <c r="F166" s="16">
        <v>8.5639999999999994E-2</v>
      </c>
      <c r="G166" s="15">
        <f t="shared" si="76"/>
        <v>0.64861999999999997</v>
      </c>
      <c r="H166" s="10"/>
      <c r="I166" s="5">
        <v>7.5</v>
      </c>
      <c r="J166" s="15">
        <f t="shared" ref="J166:J171" si="81">+E166</f>
        <v>0.56298000000000004</v>
      </c>
      <c r="K166" s="16">
        <v>8.5139999999999993E-2</v>
      </c>
      <c r="L166" s="15">
        <f t="shared" si="77"/>
        <v>0.64812000000000003</v>
      </c>
      <c r="M166" s="10"/>
      <c r="N166" s="5">
        <v>72</v>
      </c>
      <c r="O166" s="17">
        <f t="shared" ref="O166:O171" si="82">+E166</f>
        <v>0.56298000000000004</v>
      </c>
      <c r="P166" s="14">
        <v>6.2140000000000001E-2</v>
      </c>
      <c r="Q166" s="17">
        <f t="shared" si="78"/>
        <v>0.62512000000000001</v>
      </c>
      <c r="R166" s="10"/>
      <c r="S166" s="2">
        <f t="shared" si="79"/>
        <v>2</v>
      </c>
      <c r="T166" s="2">
        <f t="shared" si="80"/>
        <v>2005</v>
      </c>
    </row>
    <row r="167" spans="1:20" ht="15" x14ac:dyDescent="0.2">
      <c r="A167" s="2">
        <v>2005</v>
      </c>
      <c r="B167" s="2">
        <v>3</v>
      </c>
      <c r="C167" s="4"/>
      <c r="D167" s="5">
        <v>5</v>
      </c>
      <c r="E167" s="15">
        <v>0.56298000000000004</v>
      </c>
      <c r="F167" s="16">
        <v>8.5639999999999994E-2</v>
      </c>
      <c r="G167" s="15">
        <f t="shared" si="76"/>
        <v>0.64861999999999997</v>
      </c>
      <c r="H167" s="10"/>
      <c r="I167" s="5">
        <v>7.5</v>
      </c>
      <c r="J167" s="15">
        <f t="shared" si="81"/>
        <v>0.56298000000000004</v>
      </c>
      <c r="K167" s="16">
        <v>8.5139999999999993E-2</v>
      </c>
      <c r="L167" s="15">
        <f t="shared" si="77"/>
        <v>0.64812000000000003</v>
      </c>
      <c r="M167" s="10"/>
      <c r="N167" s="5">
        <v>72</v>
      </c>
      <c r="O167" s="17">
        <f t="shared" si="82"/>
        <v>0.56298000000000004</v>
      </c>
      <c r="P167" s="14">
        <v>6.2140000000000001E-2</v>
      </c>
      <c r="Q167" s="17">
        <f t="shared" si="78"/>
        <v>0.62512000000000001</v>
      </c>
      <c r="R167" s="10"/>
      <c r="S167" s="2">
        <f t="shared" si="79"/>
        <v>3</v>
      </c>
      <c r="T167" s="2">
        <f t="shared" si="80"/>
        <v>2005</v>
      </c>
    </row>
    <row r="168" spans="1:20" ht="15" x14ac:dyDescent="0.2">
      <c r="A168" s="2">
        <v>2005</v>
      </c>
      <c r="B168" s="2">
        <v>4</v>
      </c>
      <c r="C168" s="4"/>
      <c r="D168" s="5">
        <v>5</v>
      </c>
      <c r="E168" s="15">
        <v>0.56298000000000004</v>
      </c>
      <c r="F168" s="16">
        <v>8.5639999999999994E-2</v>
      </c>
      <c r="G168" s="15">
        <f t="shared" ref="G168:G173" si="83">(E168+F168)</f>
        <v>0.64861999999999997</v>
      </c>
      <c r="H168" s="10"/>
      <c r="I168" s="5">
        <v>7.5</v>
      </c>
      <c r="J168" s="15">
        <f t="shared" si="81"/>
        <v>0.56298000000000004</v>
      </c>
      <c r="K168" s="16">
        <v>8.5139999999999993E-2</v>
      </c>
      <c r="L168" s="15">
        <f t="shared" ref="L168:L173" si="84">(J168+K168)</f>
        <v>0.64812000000000003</v>
      </c>
      <c r="M168" s="10"/>
      <c r="N168" s="5">
        <v>72</v>
      </c>
      <c r="O168" s="17">
        <f t="shared" si="82"/>
        <v>0.56298000000000004</v>
      </c>
      <c r="P168" s="14">
        <v>6.2140000000000001E-2</v>
      </c>
      <c r="Q168" s="17">
        <f t="shared" ref="Q168:Q173" si="85">(O168+P168)</f>
        <v>0.62512000000000001</v>
      </c>
      <c r="R168" s="10"/>
      <c r="S168" s="2">
        <f t="shared" si="79"/>
        <v>4</v>
      </c>
      <c r="T168" s="2">
        <f t="shared" si="80"/>
        <v>2005</v>
      </c>
    </row>
    <row r="169" spans="1:20" ht="15" x14ac:dyDescent="0.2">
      <c r="A169" s="2">
        <v>2005</v>
      </c>
      <c r="B169" s="2">
        <v>5</v>
      </c>
      <c r="C169" s="4"/>
      <c r="D169" s="5">
        <v>5</v>
      </c>
      <c r="E169" s="15">
        <v>0.62705</v>
      </c>
      <c r="F169" s="16">
        <v>8.5639999999999994E-2</v>
      </c>
      <c r="G169" s="15">
        <f t="shared" si="83"/>
        <v>0.71269000000000005</v>
      </c>
      <c r="H169" s="10"/>
      <c r="I169" s="5">
        <v>7.5</v>
      </c>
      <c r="J169" s="15">
        <f t="shared" si="81"/>
        <v>0.62705</v>
      </c>
      <c r="K169" s="16">
        <v>8.5139999999999993E-2</v>
      </c>
      <c r="L169" s="15">
        <f t="shared" si="84"/>
        <v>0.71218999999999999</v>
      </c>
      <c r="M169" s="10"/>
      <c r="N169" s="5">
        <v>72</v>
      </c>
      <c r="O169" s="17">
        <f t="shared" si="82"/>
        <v>0.62705</v>
      </c>
      <c r="P169" s="14">
        <v>6.2140000000000001E-2</v>
      </c>
      <c r="Q169" s="17">
        <f t="shared" si="85"/>
        <v>0.68918999999999997</v>
      </c>
      <c r="R169" s="10"/>
      <c r="S169" s="2">
        <f t="shared" ref="S169:S174" si="86">+B169</f>
        <v>5</v>
      </c>
      <c r="T169" s="2">
        <f t="shared" ref="T169:T174" si="87">+A169</f>
        <v>2005</v>
      </c>
    </row>
    <row r="170" spans="1:20" ht="15" x14ac:dyDescent="0.2">
      <c r="A170" s="2">
        <v>2005</v>
      </c>
      <c r="B170" s="2">
        <v>6</v>
      </c>
      <c r="C170" s="4"/>
      <c r="D170" s="5">
        <v>5</v>
      </c>
      <c r="E170" s="15">
        <v>0.59138000000000002</v>
      </c>
      <c r="F170" s="16">
        <v>8.5639999999999994E-2</v>
      </c>
      <c r="G170" s="15">
        <f t="shared" si="83"/>
        <v>0.67701999999999996</v>
      </c>
      <c r="H170" s="10"/>
      <c r="I170" s="5">
        <v>7.5</v>
      </c>
      <c r="J170" s="15">
        <f t="shared" si="81"/>
        <v>0.59138000000000002</v>
      </c>
      <c r="K170" s="16">
        <v>8.5139999999999993E-2</v>
      </c>
      <c r="L170" s="15">
        <f t="shared" si="84"/>
        <v>0.67652000000000001</v>
      </c>
      <c r="M170" s="10"/>
      <c r="N170" s="5">
        <v>72</v>
      </c>
      <c r="O170" s="17">
        <f t="shared" si="82"/>
        <v>0.59138000000000002</v>
      </c>
      <c r="P170" s="14">
        <v>6.2140000000000001E-2</v>
      </c>
      <c r="Q170" s="17">
        <f t="shared" si="85"/>
        <v>0.65351999999999999</v>
      </c>
      <c r="R170" s="10"/>
      <c r="S170" s="2">
        <f t="shared" si="86"/>
        <v>6</v>
      </c>
      <c r="T170" s="2">
        <f t="shared" si="87"/>
        <v>2005</v>
      </c>
    </row>
    <row r="171" spans="1:20" ht="15" x14ac:dyDescent="0.2">
      <c r="A171" s="2">
        <v>2005</v>
      </c>
      <c r="B171" s="2">
        <v>7</v>
      </c>
      <c r="C171" s="4"/>
      <c r="D171" s="5">
        <v>5</v>
      </c>
      <c r="E171" s="15">
        <v>0.61182999999999998</v>
      </c>
      <c r="F171" s="16">
        <v>8.5639999999999994E-2</v>
      </c>
      <c r="G171" s="15">
        <f t="shared" si="83"/>
        <v>0.69747000000000003</v>
      </c>
      <c r="H171" s="10"/>
      <c r="I171" s="5">
        <v>7.5</v>
      </c>
      <c r="J171" s="15">
        <f t="shared" si="81"/>
        <v>0.61182999999999998</v>
      </c>
      <c r="K171" s="16">
        <v>8.5139999999999993E-2</v>
      </c>
      <c r="L171" s="15">
        <f t="shared" si="84"/>
        <v>0.69696999999999998</v>
      </c>
      <c r="M171" s="10"/>
      <c r="N171" s="5">
        <v>72</v>
      </c>
      <c r="O171" s="17">
        <f t="shared" si="82"/>
        <v>0.61182999999999998</v>
      </c>
      <c r="P171" s="14">
        <v>6.2140000000000001E-2</v>
      </c>
      <c r="Q171" s="17">
        <f t="shared" si="85"/>
        <v>0.67396999999999996</v>
      </c>
      <c r="R171" s="10"/>
      <c r="S171" s="2">
        <f t="shared" si="86"/>
        <v>7</v>
      </c>
      <c r="T171" s="2">
        <f t="shared" si="87"/>
        <v>2005</v>
      </c>
    </row>
    <row r="172" spans="1:20" ht="15" x14ac:dyDescent="0.2">
      <c r="A172" s="2">
        <v>2005</v>
      </c>
      <c r="B172" s="2">
        <v>8</v>
      </c>
      <c r="C172" s="4"/>
      <c r="D172" s="5">
        <v>5</v>
      </c>
      <c r="E172" s="15">
        <v>0.67932999999999999</v>
      </c>
      <c r="F172" s="16">
        <v>8.5639999999999994E-2</v>
      </c>
      <c r="G172" s="15">
        <f t="shared" si="83"/>
        <v>0.76496999999999993</v>
      </c>
      <c r="H172" s="10"/>
      <c r="I172" s="5">
        <v>7.5</v>
      </c>
      <c r="J172" s="15">
        <f t="shared" ref="J172:J177" si="88">+E172</f>
        <v>0.67932999999999999</v>
      </c>
      <c r="K172" s="16">
        <v>8.5139999999999993E-2</v>
      </c>
      <c r="L172" s="15">
        <f t="shared" si="84"/>
        <v>0.76446999999999998</v>
      </c>
      <c r="M172" s="10"/>
      <c r="N172" s="5">
        <v>72</v>
      </c>
      <c r="O172" s="17">
        <f t="shared" ref="O172:O177" si="89">+E172</f>
        <v>0.67932999999999999</v>
      </c>
      <c r="P172" s="14">
        <v>6.2140000000000001E-2</v>
      </c>
      <c r="Q172" s="17">
        <f t="shared" si="85"/>
        <v>0.74146999999999996</v>
      </c>
      <c r="R172" s="10"/>
      <c r="S172" s="2">
        <f t="shared" si="86"/>
        <v>8</v>
      </c>
      <c r="T172" s="2">
        <f t="shared" si="87"/>
        <v>2005</v>
      </c>
    </row>
    <row r="173" spans="1:20" ht="15" x14ac:dyDescent="0.2">
      <c r="A173" s="2">
        <v>2005</v>
      </c>
      <c r="B173" s="2">
        <v>9</v>
      </c>
      <c r="C173" s="4"/>
      <c r="D173" s="5">
        <v>5</v>
      </c>
      <c r="E173" s="15">
        <v>0.74931000000000003</v>
      </c>
      <c r="F173" s="16">
        <v>8.5639999999999994E-2</v>
      </c>
      <c r="G173" s="15">
        <f t="shared" si="83"/>
        <v>0.83495000000000008</v>
      </c>
      <c r="H173" s="10"/>
      <c r="I173" s="5">
        <v>7.5</v>
      </c>
      <c r="J173" s="15">
        <f t="shared" si="88"/>
        <v>0.74931000000000003</v>
      </c>
      <c r="K173" s="16">
        <v>8.5139999999999993E-2</v>
      </c>
      <c r="L173" s="15">
        <f t="shared" si="84"/>
        <v>0.83445000000000003</v>
      </c>
      <c r="M173" s="10"/>
      <c r="N173" s="5">
        <v>72</v>
      </c>
      <c r="O173" s="17">
        <f t="shared" si="89"/>
        <v>0.74931000000000003</v>
      </c>
      <c r="P173" s="14">
        <v>6.2140000000000001E-2</v>
      </c>
      <c r="Q173" s="17">
        <f t="shared" si="85"/>
        <v>0.81145</v>
      </c>
      <c r="R173" s="10"/>
      <c r="S173" s="2">
        <f t="shared" si="86"/>
        <v>9</v>
      </c>
      <c r="T173" s="2">
        <f t="shared" si="87"/>
        <v>2005</v>
      </c>
    </row>
    <row r="174" spans="1:20" ht="15" x14ac:dyDescent="0.2">
      <c r="A174" s="2">
        <v>2005</v>
      </c>
      <c r="B174" s="2">
        <v>10</v>
      </c>
      <c r="C174" s="4"/>
      <c r="D174" s="5">
        <v>5</v>
      </c>
      <c r="E174" s="15">
        <v>0.77178000000000002</v>
      </c>
      <c r="F174" s="16">
        <v>8.5639999999999994E-2</v>
      </c>
      <c r="G174" s="15">
        <f t="shared" ref="G174:G179" si="90">(E174+F174)</f>
        <v>0.85742000000000007</v>
      </c>
      <c r="H174" s="10"/>
      <c r="I174" s="5">
        <v>7.5</v>
      </c>
      <c r="J174" s="15">
        <f t="shared" si="88"/>
        <v>0.77178000000000002</v>
      </c>
      <c r="K174" s="16">
        <v>8.5139999999999993E-2</v>
      </c>
      <c r="L174" s="15">
        <f t="shared" ref="L174:L179" si="91">(J174+K174)</f>
        <v>0.85692000000000002</v>
      </c>
      <c r="M174" s="10"/>
      <c r="N174" s="5">
        <v>72</v>
      </c>
      <c r="O174" s="17">
        <f t="shared" si="89"/>
        <v>0.77178000000000002</v>
      </c>
      <c r="P174" s="14">
        <v>6.2140000000000001E-2</v>
      </c>
      <c r="Q174" s="17">
        <f t="shared" ref="Q174:Q179" si="92">(O174+P174)</f>
        <v>0.83391999999999999</v>
      </c>
      <c r="R174" s="10"/>
      <c r="S174" s="2">
        <f t="shared" si="86"/>
        <v>10</v>
      </c>
      <c r="T174" s="2">
        <f t="shared" si="87"/>
        <v>2005</v>
      </c>
    </row>
    <row r="175" spans="1:20" ht="15" x14ac:dyDescent="0.2">
      <c r="A175" s="2">
        <v>2005</v>
      </c>
      <c r="B175" s="2">
        <v>11</v>
      </c>
      <c r="C175" s="4"/>
      <c r="D175" s="5">
        <v>5</v>
      </c>
      <c r="E175" s="15">
        <v>1.24041</v>
      </c>
      <c r="F175" s="16">
        <v>8.5639999999999994E-2</v>
      </c>
      <c r="G175" s="15">
        <f t="shared" si="90"/>
        <v>1.32605</v>
      </c>
      <c r="H175" s="10"/>
      <c r="I175" s="5">
        <v>7.5</v>
      </c>
      <c r="J175" s="15">
        <f t="shared" si="88"/>
        <v>1.24041</v>
      </c>
      <c r="K175" s="16">
        <v>8.5139999999999993E-2</v>
      </c>
      <c r="L175" s="15">
        <f t="shared" si="91"/>
        <v>1.32555</v>
      </c>
      <c r="M175" s="10"/>
      <c r="N175" s="5">
        <v>72</v>
      </c>
      <c r="O175" s="17">
        <f t="shared" si="89"/>
        <v>1.24041</v>
      </c>
      <c r="P175" s="14">
        <v>6.2140000000000001E-2</v>
      </c>
      <c r="Q175" s="17">
        <f t="shared" si="92"/>
        <v>1.3025500000000001</v>
      </c>
      <c r="R175" s="10"/>
      <c r="S175" s="2">
        <f t="shared" ref="S175:S180" si="93">+B175</f>
        <v>11</v>
      </c>
      <c r="T175" s="2">
        <f t="shared" ref="T175:T180" si="94">+A175</f>
        <v>2005</v>
      </c>
    </row>
    <row r="176" spans="1:20" ht="15" x14ac:dyDescent="0.2">
      <c r="A176" s="2">
        <v>2005</v>
      </c>
      <c r="B176" s="2">
        <v>12</v>
      </c>
      <c r="C176" s="4"/>
      <c r="D176" s="5">
        <v>5</v>
      </c>
      <c r="E176" s="15">
        <v>1.1427</v>
      </c>
      <c r="F176" s="16">
        <v>8.5639999999999994E-2</v>
      </c>
      <c r="G176" s="15">
        <f t="shared" si="90"/>
        <v>1.22834</v>
      </c>
      <c r="H176" s="10"/>
      <c r="I176" s="5">
        <v>7.5</v>
      </c>
      <c r="J176" s="15">
        <f t="shared" si="88"/>
        <v>1.1427</v>
      </c>
      <c r="K176" s="16">
        <v>8.5139999999999993E-2</v>
      </c>
      <c r="L176" s="15">
        <f t="shared" si="91"/>
        <v>1.22784</v>
      </c>
      <c r="M176" s="10"/>
      <c r="N176" s="5">
        <v>72</v>
      </c>
      <c r="O176" s="17">
        <f t="shared" si="89"/>
        <v>1.1427</v>
      </c>
      <c r="P176" s="14">
        <v>6.2140000000000001E-2</v>
      </c>
      <c r="Q176" s="17">
        <f t="shared" si="92"/>
        <v>1.2048400000000001</v>
      </c>
      <c r="R176" s="10"/>
      <c r="S176" s="2">
        <f t="shared" si="93"/>
        <v>12</v>
      </c>
      <c r="T176" s="2">
        <f t="shared" si="94"/>
        <v>2005</v>
      </c>
    </row>
    <row r="177" spans="1:20" ht="15" x14ac:dyDescent="0.2">
      <c r="A177" s="2">
        <v>2006</v>
      </c>
      <c r="B177" s="2">
        <v>1</v>
      </c>
      <c r="C177" s="4"/>
      <c r="D177" s="5">
        <v>5</v>
      </c>
      <c r="E177" s="15">
        <v>1.21299</v>
      </c>
      <c r="F177" s="16">
        <v>8.5639999999999994E-2</v>
      </c>
      <c r="G177" s="15">
        <f t="shared" si="90"/>
        <v>1.29863</v>
      </c>
      <c r="H177" s="10"/>
      <c r="I177" s="5">
        <v>7.5</v>
      </c>
      <c r="J177" s="15">
        <f t="shared" si="88"/>
        <v>1.21299</v>
      </c>
      <c r="K177" s="16">
        <v>8.5139999999999993E-2</v>
      </c>
      <c r="L177" s="15">
        <f t="shared" si="91"/>
        <v>1.29813</v>
      </c>
      <c r="M177" s="10"/>
      <c r="N177" s="5">
        <v>72</v>
      </c>
      <c r="O177" s="17">
        <f t="shared" si="89"/>
        <v>1.21299</v>
      </c>
      <c r="P177" s="14">
        <v>6.2140000000000001E-2</v>
      </c>
      <c r="Q177" s="17">
        <f t="shared" si="92"/>
        <v>1.2751300000000001</v>
      </c>
      <c r="R177" s="10"/>
      <c r="S177" s="2">
        <f t="shared" si="93"/>
        <v>1</v>
      </c>
      <c r="T177" s="2">
        <f t="shared" si="94"/>
        <v>2006</v>
      </c>
    </row>
    <row r="178" spans="1:20" ht="15" x14ac:dyDescent="0.2">
      <c r="A178" s="2">
        <v>2006</v>
      </c>
      <c r="B178" s="2">
        <v>2</v>
      </c>
      <c r="C178" s="4"/>
      <c r="D178" s="5">
        <v>5</v>
      </c>
      <c r="E178" s="15">
        <v>1.15344</v>
      </c>
      <c r="F178" s="16">
        <v>8.5639999999999994E-2</v>
      </c>
      <c r="G178" s="15">
        <f t="shared" si="90"/>
        <v>1.23908</v>
      </c>
      <c r="H178" s="10"/>
      <c r="I178" s="5">
        <v>7.5</v>
      </c>
      <c r="J178" s="15">
        <f t="shared" ref="J178:J183" si="95">+E178</f>
        <v>1.15344</v>
      </c>
      <c r="K178" s="16">
        <v>8.5139999999999993E-2</v>
      </c>
      <c r="L178" s="15">
        <f t="shared" si="91"/>
        <v>1.23858</v>
      </c>
      <c r="M178" s="10"/>
      <c r="N178" s="5">
        <v>72</v>
      </c>
      <c r="O178" s="17">
        <f t="shared" ref="O178:O183" si="96">+E178</f>
        <v>1.15344</v>
      </c>
      <c r="P178" s="14">
        <v>6.2140000000000001E-2</v>
      </c>
      <c r="Q178" s="17">
        <f t="shared" si="92"/>
        <v>1.2155800000000001</v>
      </c>
      <c r="R178" s="10"/>
      <c r="S178" s="2">
        <f t="shared" si="93"/>
        <v>2</v>
      </c>
      <c r="T178" s="2">
        <f t="shared" si="94"/>
        <v>2006</v>
      </c>
    </row>
    <row r="179" spans="1:20" ht="15" x14ac:dyDescent="0.2">
      <c r="A179" s="2">
        <v>2006</v>
      </c>
      <c r="B179" s="2">
        <v>3</v>
      </c>
      <c r="C179" s="4"/>
      <c r="D179" s="5">
        <v>5</v>
      </c>
      <c r="E179" s="15">
        <v>1.00783</v>
      </c>
      <c r="F179" s="16">
        <v>8.5639999999999994E-2</v>
      </c>
      <c r="G179" s="15">
        <f t="shared" si="90"/>
        <v>1.0934699999999999</v>
      </c>
      <c r="H179" s="10"/>
      <c r="I179" s="5">
        <v>7.5</v>
      </c>
      <c r="J179" s="15">
        <f t="shared" si="95"/>
        <v>1.00783</v>
      </c>
      <c r="K179" s="16">
        <v>8.5139999999999993E-2</v>
      </c>
      <c r="L179" s="15">
        <f t="shared" si="91"/>
        <v>1.09297</v>
      </c>
      <c r="M179" s="10"/>
      <c r="N179" s="5">
        <v>72</v>
      </c>
      <c r="O179" s="17">
        <f t="shared" si="96"/>
        <v>1.00783</v>
      </c>
      <c r="P179" s="14">
        <v>6.2140000000000001E-2</v>
      </c>
      <c r="Q179" s="17">
        <f t="shared" si="92"/>
        <v>1.0699700000000001</v>
      </c>
      <c r="R179" s="10"/>
      <c r="S179" s="2">
        <f t="shared" si="93"/>
        <v>3</v>
      </c>
      <c r="T179" s="2">
        <f t="shared" si="94"/>
        <v>2006</v>
      </c>
    </row>
    <row r="180" spans="1:20" ht="15" x14ac:dyDescent="0.2">
      <c r="A180" s="2">
        <v>2006</v>
      </c>
      <c r="B180" s="2">
        <v>4</v>
      </c>
      <c r="C180" s="4"/>
      <c r="D180" s="5">
        <v>5</v>
      </c>
      <c r="E180" s="15">
        <v>1.00783</v>
      </c>
      <c r="F180" s="16">
        <v>8.5639999999999994E-2</v>
      </c>
      <c r="G180" s="15">
        <f t="shared" ref="G180:G185" si="97">(E180+F180)</f>
        <v>1.0934699999999999</v>
      </c>
      <c r="H180" s="10"/>
      <c r="I180" s="5">
        <v>7.5</v>
      </c>
      <c r="J180" s="15">
        <f t="shared" si="95"/>
        <v>1.00783</v>
      </c>
      <c r="K180" s="16">
        <v>8.5139999999999993E-2</v>
      </c>
      <c r="L180" s="15">
        <f t="shared" ref="L180:L185" si="98">(J180+K180)</f>
        <v>1.09297</v>
      </c>
      <c r="M180" s="10"/>
      <c r="N180" s="5">
        <v>72</v>
      </c>
      <c r="O180" s="17">
        <f t="shared" si="96"/>
        <v>1.00783</v>
      </c>
      <c r="P180" s="14">
        <v>6.2140000000000001E-2</v>
      </c>
      <c r="Q180" s="17">
        <f t="shared" ref="Q180:Q185" si="99">(O180+P180)</f>
        <v>1.0699700000000001</v>
      </c>
      <c r="R180" s="10"/>
      <c r="S180" s="2">
        <f t="shared" si="93"/>
        <v>4</v>
      </c>
      <c r="T180" s="2">
        <f t="shared" si="94"/>
        <v>2006</v>
      </c>
    </row>
    <row r="181" spans="1:20" ht="15" x14ac:dyDescent="0.2">
      <c r="A181" s="2">
        <v>2006</v>
      </c>
      <c r="B181" s="2">
        <v>5</v>
      </c>
      <c r="C181" s="4"/>
      <c r="D181" s="5">
        <v>5</v>
      </c>
      <c r="E181" s="15">
        <v>0.85</v>
      </c>
      <c r="F181" s="16">
        <v>8.5639999999999994E-2</v>
      </c>
      <c r="G181" s="15">
        <f t="shared" si="97"/>
        <v>0.93564000000000003</v>
      </c>
      <c r="H181" s="10"/>
      <c r="I181" s="5">
        <v>7.5</v>
      </c>
      <c r="J181" s="15">
        <f t="shared" si="95"/>
        <v>0.85</v>
      </c>
      <c r="K181" s="16">
        <v>8.5139999999999993E-2</v>
      </c>
      <c r="L181" s="15">
        <f t="shared" si="98"/>
        <v>0.93513999999999997</v>
      </c>
      <c r="M181" s="10"/>
      <c r="N181" s="5">
        <v>72</v>
      </c>
      <c r="O181" s="17">
        <f t="shared" si="96"/>
        <v>0.85</v>
      </c>
      <c r="P181" s="14">
        <v>6.2140000000000001E-2</v>
      </c>
      <c r="Q181" s="17">
        <f t="shared" si="99"/>
        <v>0.91213999999999995</v>
      </c>
      <c r="R181" s="10"/>
      <c r="S181" s="2">
        <f t="shared" ref="S181:S186" si="100">+B181</f>
        <v>5</v>
      </c>
      <c r="T181" s="2">
        <f t="shared" ref="T181:T186" si="101">+A181</f>
        <v>2006</v>
      </c>
    </row>
    <row r="182" spans="1:20" ht="15" x14ac:dyDescent="0.2">
      <c r="A182" s="2">
        <v>2006</v>
      </c>
      <c r="B182" s="2">
        <v>6</v>
      </c>
      <c r="C182" s="4"/>
      <c r="D182" s="5">
        <v>5</v>
      </c>
      <c r="E182" s="15">
        <v>1.10826</v>
      </c>
      <c r="F182" s="16">
        <v>8.5639999999999994E-2</v>
      </c>
      <c r="G182" s="15">
        <f t="shared" si="97"/>
        <v>1.1939</v>
      </c>
      <c r="H182" s="10"/>
      <c r="I182" s="5">
        <v>7.5</v>
      </c>
      <c r="J182" s="15">
        <f t="shared" si="95"/>
        <v>1.10826</v>
      </c>
      <c r="K182" s="16">
        <v>8.5139999999999993E-2</v>
      </c>
      <c r="L182" s="15">
        <f t="shared" si="98"/>
        <v>1.1934</v>
      </c>
      <c r="M182" s="10"/>
      <c r="N182" s="5">
        <v>72</v>
      </c>
      <c r="O182" s="17">
        <f t="shared" si="96"/>
        <v>1.10826</v>
      </c>
      <c r="P182" s="14">
        <v>6.2140000000000001E-2</v>
      </c>
      <c r="Q182" s="17">
        <f t="shared" si="99"/>
        <v>1.1704000000000001</v>
      </c>
      <c r="R182" s="10"/>
      <c r="S182" s="2">
        <f t="shared" si="100"/>
        <v>6</v>
      </c>
      <c r="T182" s="2">
        <f t="shared" si="101"/>
        <v>2006</v>
      </c>
    </row>
    <row r="183" spans="1:20" ht="15" x14ac:dyDescent="0.2">
      <c r="A183" s="2">
        <v>2006</v>
      </c>
      <c r="B183" s="2">
        <v>7</v>
      </c>
      <c r="C183" s="4"/>
      <c r="D183" s="5">
        <v>5</v>
      </c>
      <c r="E183" s="15">
        <v>0.90802000000000005</v>
      </c>
      <c r="F183" s="16">
        <v>8.5639999999999994E-2</v>
      </c>
      <c r="G183" s="15">
        <f t="shared" si="97"/>
        <v>0.99365999999999999</v>
      </c>
      <c r="H183" s="10"/>
      <c r="I183" s="5">
        <v>7.5</v>
      </c>
      <c r="J183" s="15">
        <f t="shared" si="95"/>
        <v>0.90802000000000005</v>
      </c>
      <c r="K183" s="16">
        <v>8.5139999999999993E-2</v>
      </c>
      <c r="L183" s="15">
        <f t="shared" si="98"/>
        <v>0.99316000000000004</v>
      </c>
      <c r="M183" s="10"/>
      <c r="N183" s="5">
        <v>72</v>
      </c>
      <c r="O183" s="17">
        <f t="shared" si="96"/>
        <v>0.90802000000000005</v>
      </c>
      <c r="P183" s="14">
        <v>6.2140000000000001E-2</v>
      </c>
      <c r="Q183" s="17">
        <f t="shared" si="99"/>
        <v>0.97016000000000002</v>
      </c>
      <c r="R183" s="10"/>
      <c r="S183" s="2">
        <f t="shared" si="100"/>
        <v>7</v>
      </c>
      <c r="T183" s="2">
        <f t="shared" si="101"/>
        <v>2006</v>
      </c>
    </row>
    <row r="184" spans="1:20" ht="15" x14ac:dyDescent="0.2">
      <c r="A184" s="2">
        <v>2006</v>
      </c>
      <c r="B184" s="2">
        <v>8</v>
      </c>
      <c r="C184" s="4"/>
      <c r="D184" s="5">
        <v>5</v>
      </c>
      <c r="E184" s="15">
        <v>0.98257000000000005</v>
      </c>
      <c r="F184" s="16">
        <v>8.5639999999999994E-2</v>
      </c>
      <c r="G184" s="15">
        <f t="shared" si="97"/>
        <v>1.0682100000000001</v>
      </c>
      <c r="H184" s="10"/>
      <c r="I184" s="5">
        <v>7.5</v>
      </c>
      <c r="J184" s="15">
        <f t="shared" ref="J184:J189" si="102">+E184</f>
        <v>0.98257000000000005</v>
      </c>
      <c r="K184" s="16">
        <v>8.5139999999999993E-2</v>
      </c>
      <c r="L184" s="15">
        <f t="shared" si="98"/>
        <v>1.0677099999999999</v>
      </c>
      <c r="M184" s="10"/>
      <c r="N184" s="5">
        <v>72</v>
      </c>
      <c r="O184" s="17">
        <f t="shared" ref="O184:O189" si="103">+E184</f>
        <v>0.98257000000000005</v>
      </c>
      <c r="P184" s="14">
        <v>6.2140000000000001E-2</v>
      </c>
      <c r="Q184" s="17">
        <f t="shared" si="99"/>
        <v>1.04471</v>
      </c>
      <c r="R184" s="10"/>
      <c r="S184" s="2">
        <f t="shared" si="100"/>
        <v>8</v>
      </c>
      <c r="T184" s="2">
        <f t="shared" si="101"/>
        <v>2006</v>
      </c>
    </row>
    <row r="185" spans="1:20" ht="15" x14ac:dyDescent="0.2">
      <c r="A185" s="2">
        <v>2006</v>
      </c>
      <c r="B185" s="2">
        <v>9</v>
      </c>
      <c r="C185" s="4"/>
      <c r="D185" s="5">
        <v>5</v>
      </c>
      <c r="E185" s="15">
        <v>1.05237</v>
      </c>
      <c r="F185" s="16">
        <v>8.5639999999999994E-2</v>
      </c>
      <c r="G185" s="15">
        <f t="shared" si="97"/>
        <v>1.13801</v>
      </c>
      <c r="H185" s="10"/>
      <c r="I185" s="5">
        <v>7.5</v>
      </c>
      <c r="J185" s="15">
        <f t="shared" si="102"/>
        <v>1.05237</v>
      </c>
      <c r="K185" s="16">
        <v>8.5139999999999993E-2</v>
      </c>
      <c r="L185" s="15">
        <f t="shared" si="98"/>
        <v>1.13751</v>
      </c>
      <c r="M185" s="10"/>
      <c r="N185" s="5">
        <v>72</v>
      </c>
      <c r="O185" s="17">
        <f t="shared" si="103"/>
        <v>1.05237</v>
      </c>
      <c r="P185" s="14">
        <v>6.2140000000000001E-2</v>
      </c>
      <c r="Q185" s="17">
        <f t="shared" si="99"/>
        <v>1.1145100000000001</v>
      </c>
      <c r="R185" s="10"/>
      <c r="S185" s="2">
        <f t="shared" si="100"/>
        <v>9</v>
      </c>
      <c r="T185" s="2">
        <f t="shared" si="101"/>
        <v>2006</v>
      </c>
    </row>
    <row r="186" spans="1:20" ht="15" x14ac:dyDescent="0.2">
      <c r="A186" s="2">
        <v>2006</v>
      </c>
      <c r="B186" s="2">
        <v>10</v>
      </c>
      <c r="C186" s="4"/>
      <c r="D186" s="5">
        <v>5</v>
      </c>
      <c r="E186" s="15">
        <v>0.98060000000000003</v>
      </c>
      <c r="F186" s="16">
        <v>8.5639999999999994E-2</v>
      </c>
      <c r="G186" s="15">
        <f t="shared" ref="G186:G191" si="104">(E186+F186)</f>
        <v>1.0662400000000001</v>
      </c>
      <c r="H186" s="10"/>
      <c r="I186" s="5">
        <v>7.5</v>
      </c>
      <c r="J186" s="15">
        <f t="shared" si="102"/>
        <v>0.98060000000000003</v>
      </c>
      <c r="K186" s="16">
        <v>8.5139999999999993E-2</v>
      </c>
      <c r="L186" s="15">
        <f t="shared" ref="L186:L191" si="105">(J186+K186)</f>
        <v>1.0657399999999999</v>
      </c>
      <c r="M186" s="10"/>
      <c r="N186" s="5">
        <v>72</v>
      </c>
      <c r="O186" s="17">
        <f t="shared" si="103"/>
        <v>0.98060000000000003</v>
      </c>
      <c r="P186" s="14">
        <v>6.2140000000000001E-2</v>
      </c>
      <c r="Q186" s="17">
        <f t="shared" ref="Q186:Q191" si="106">(O186+P186)</f>
        <v>1.04274</v>
      </c>
      <c r="R186" s="10"/>
      <c r="S186" s="2">
        <f t="shared" si="100"/>
        <v>10</v>
      </c>
      <c r="T186" s="2">
        <f t="shared" si="101"/>
        <v>2006</v>
      </c>
    </row>
    <row r="187" spans="1:20" ht="15" x14ac:dyDescent="0.2">
      <c r="A187" s="2">
        <v>2006</v>
      </c>
      <c r="B187" s="2">
        <v>11</v>
      </c>
      <c r="C187" s="4"/>
      <c r="D187" s="5">
        <v>5</v>
      </c>
      <c r="E187" s="15">
        <v>0.85</v>
      </c>
      <c r="F187" s="16">
        <v>8.5639999999999994E-2</v>
      </c>
      <c r="G187" s="15">
        <f t="shared" si="104"/>
        <v>0.93564000000000003</v>
      </c>
      <c r="H187" s="10"/>
      <c r="I187" s="5">
        <v>7.5</v>
      </c>
      <c r="J187" s="15">
        <f t="shared" si="102"/>
        <v>0.85</v>
      </c>
      <c r="K187" s="16">
        <v>8.5139999999999993E-2</v>
      </c>
      <c r="L187" s="15">
        <f t="shared" si="105"/>
        <v>0.93513999999999997</v>
      </c>
      <c r="M187" s="10"/>
      <c r="N187" s="5">
        <v>72</v>
      </c>
      <c r="O187" s="17">
        <f t="shared" si="103"/>
        <v>0.85</v>
      </c>
      <c r="P187" s="14">
        <v>6.2140000000000001E-2</v>
      </c>
      <c r="Q187" s="17">
        <f t="shared" si="106"/>
        <v>0.91213999999999995</v>
      </c>
      <c r="R187" s="10"/>
      <c r="S187" s="2">
        <f t="shared" ref="S187:S192" si="107">+B187</f>
        <v>11</v>
      </c>
      <c r="T187" s="2">
        <f t="shared" ref="T187:T192" si="108">+A187</f>
        <v>2006</v>
      </c>
    </row>
    <row r="188" spans="1:20" ht="15" x14ac:dyDescent="0.2">
      <c r="A188" s="2">
        <v>2006</v>
      </c>
      <c r="B188" s="2">
        <v>12</v>
      </c>
      <c r="C188" s="4"/>
      <c r="D188" s="5">
        <v>5</v>
      </c>
      <c r="E188" s="15">
        <v>0.78</v>
      </c>
      <c r="F188" s="16">
        <v>8.5639999999999994E-2</v>
      </c>
      <c r="G188" s="15">
        <f t="shared" si="104"/>
        <v>0.86563999999999997</v>
      </c>
      <c r="H188" s="10"/>
      <c r="I188" s="5">
        <v>7.5</v>
      </c>
      <c r="J188" s="15">
        <f t="shared" si="102"/>
        <v>0.78</v>
      </c>
      <c r="K188" s="16">
        <v>8.5139999999999993E-2</v>
      </c>
      <c r="L188" s="15">
        <f t="shared" si="105"/>
        <v>0.86514000000000002</v>
      </c>
      <c r="M188" s="10"/>
      <c r="N188" s="5">
        <v>72</v>
      </c>
      <c r="O188" s="17">
        <f t="shared" si="103"/>
        <v>0.78</v>
      </c>
      <c r="P188" s="14">
        <v>6.2140000000000001E-2</v>
      </c>
      <c r="Q188" s="17">
        <f t="shared" si="106"/>
        <v>0.84214</v>
      </c>
      <c r="R188" s="10"/>
      <c r="S188" s="2">
        <f t="shared" si="107"/>
        <v>12</v>
      </c>
      <c r="T188" s="2">
        <f t="shared" si="108"/>
        <v>2006</v>
      </c>
    </row>
    <row r="189" spans="1:20" ht="15" x14ac:dyDescent="0.2">
      <c r="A189" s="2">
        <v>2007</v>
      </c>
      <c r="B189" s="2">
        <v>1</v>
      </c>
      <c r="C189" s="4"/>
      <c r="D189" s="5">
        <v>5</v>
      </c>
      <c r="E189" s="15">
        <v>0.79</v>
      </c>
      <c r="F189" s="16">
        <v>8.5639999999999994E-2</v>
      </c>
      <c r="G189" s="15">
        <f t="shared" si="104"/>
        <v>0.87563999999999997</v>
      </c>
      <c r="H189" s="10"/>
      <c r="I189" s="5">
        <v>7.5</v>
      </c>
      <c r="J189" s="15">
        <f t="shared" si="102"/>
        <v>0.79</v>
      </c>
      <c r="K189" s="16">
        <v>8.5139999999999993E-2</v>
      </c>
      <c r="L189" s="15">
        <f t="shared" si="105"/>
        <v>0.87514000000000003</v>
      </c>
      <c r="M189" s="10"/>
      <c r="N189" s="5">
        <v>72</v>
      </c>
      <c r="O189" s="17">
        <f t="shared" si="103"/>
        <v>0.79</v>
      </c>
      <c r="P189" s="14">
        <v>6.2140000000000001E-2</v>
      </c>
      <c r="Q189" s="17">
        <f t="shared" si="106"/>
        <v>0.85214000000000001</v>
      </c>
      <c r="R189" s="10"/>
      <c r="S189" s="2">
        <f t="shared" si="107"/>
        <v>1</v>
      </c>
      <c r="T189" s="2">
        <f t="shared" si="108"/>
        <v>2007</v>
      </c>
    </row>
    <row r="190" spans="1:20" ht="15" x14ac:dyDescent="0.2">
      <c r="A190" s="2">
        <v>2007</v>
      </c>
      <c r="B190" s="2">
        <v>2</v>
      </c>
      <c r="C190" s="4"/>
      <c r="D190" s="5">
        <v>5</v>
      </c>
      <c r="E190" s="15">
        <v>0.68</v>
      </c>
      <c r="F190" s="16">
        <v>8.5639999999999994E-2</v>
      </c>
      <c r="G190" s="15">
        <f t="shared" si="104"/>
        <v>0.7656400000000001</v>
      </c>
      <c r="H190" s="10"/>
      <c r="I190" s="5">
        <v>7.5</v>
      </c>
      <c r="J190" s="15">
        <f t="shared" ref="J190:J195" si="109">+E190</f>
        <v>0.68</v>
      </c>
      <c r="K190" s="16">
        <v>8.5139999999999993E-2</v>
      </c>
      <c r="L190" s="15">
        <f t="shared" si="105"/>
        <v>0.76514000000000004</v>
      </c>
      <c r="M190" s="10"/>
      <c r="N190" s="5">
        <v>72</v>
      </c>
      <c r="O190" s="17">
        <f t="shared" ref="O190:O195" si="110">+E190</f>
        <v>0.68</v>
      </c>
      <c r="P190" s="14">
        <v>6.2140000000000001E-2</v>
      </c>
      <c r="Q190" s="17">
        <f t="shared" si="106"/>
        <v>0.74214000000000002</v>
      </c>
      <c r="R190" s="10"/>
      <c r="S190" s="2">
        <f t="shared" si="107"/>
        <v>2</v>
      </c>
      <c r="T190" s="2">
        <f t="shared" si="108"/>
        <v>2007</v>
      </c>
    </row>
    <row r="191" spans="1:20" ht="15" x14ac:dyDescent="0.2">
      <c r="A191" s="2">
        <v>2007</v>
      </c>
      <c r="B191" s="2">
        <v>3</v>
      </c>
      <c r="C191" s="4"/>
      <c r="D191" s="5">
        <v>5</v>
      </c>
      <c r="E191" s="15">
        <v>0.89800000000000002</v>
      </c>
      <c r="F191" s="16">
        <v>8.5639999999999994E-2</v>
      </c>
      <c r="G191" s="15">
        <f t="shared" si="104"/>
        <v>0.98364000000000007</v>
      </c>
      <c r="H191" s="10"/>
      <c r="I191" s="5">
        <v>7.5</v>
      </c>
      <c r="J191" s="15">
        <f t="shared" si="109"/>
        <v>0.89800000000000002</v>
      </c>
      <c r="K191" s="16">
        <v>8.5139999999999993E-2</v>
      </c>
      <c r="L191" s="15">
        <f t="shared" si="105"/>
        <v>0.98314000000000001</v>
      </c>
      <c r="M191" s="10"/>
      <c r="N191" s="5">
        <v>72</v>
      </c>
      <c r="O191" s="17">
        <f t="shared" si="110"/>
        <v>0.89800000000000002</v>
      </c>
      <c r="P191" s="14">
        <v>6.2140000000000001E-2</v>
      </c>
      <c r="Q191" s="17">
        <f t="shared" si="106"/>
        <v>0.96013999999999999</v>
      </c>
      <c r="R191" s="10"/>
      <c r="S191" s="2">
        <f t="shared" si="107"/>
        <v>3</v>
      </c>
      <c r="T191" s="2">
        <f t="shared" si="108"/>
        <v>2007</v>
      </c>
    </row>
    <row r="192" spans="1:20" ht="15" x14ac:dyDescent="0.2">
      <c r="A192" s="2">
        <v>2007</v>
      </c>
      <c r="B192" s="2">
        <v>4</v>
      </c>
      <c r="C192" s="4"/>
      <c r="D192" s="5">
        <v>5</v>
      </c>
      <c r="E192" s="15">
        <v>0.90500000000000003</v>
      </c>
      <c r="F192" s="16">
        <v>8.5639999999999994E-2</v>
      </c>
      <c r="G192" s="15">
        <f t="shared" ref="G192:G197" si="111">(E192+F192)</f>
        <v>0.99063999999999997</v>
      </c>
      <c r="H192" s="10"/>
      <c r="I192" s="5">
        <v>7.5</v>
      </c>
      <c r="J192" s="15">
        <f t="shared" si="109"/>
        <v>0.90500000000000003</v>
      </c>
      <c r="K192" s="16">
        <v>8.5139999999999993E-2</v>
      </c>
      <c r="L192" s="15">
        <f t="shared" ref="L192:L197" si="112">(J192+K192)</f>
        <v>0.99014000000000002</v>
      </c>
      <c r="M192" s="10"/>
      <c r="N192" s="5">
        <v>72</v>
      </c>
      <c r="O192" s="17">
        <f t="shared" si="110"/>
        <v>0.90500000000000003</v>
      </c>
      <c r="P192" s="14">
        <v>6.2140000000000001E-2</v>
      </c>
      <c r="Q192" s="17">
        <f t="shared" ref="Q192:Q197" si="113">(O192+P192)</f>
        <v>0.96714</v>
      </c>
      <c r="R192" s="10"/>
      <c r="S192" s="2">
        <f t="shared" si="107"/>
        <v>4</v>
      </c>
      <c r="T192" s="2">
        <f t="shared" si="108"/>
        <v>2007</v>
      </c>
    </row>
    <row r="193" spans="1:20" ht="15" x14ac:dyDescent="0.2">
      <c r="A193" s="2">
        <v>2007</v>
      </c>
      <c r="B193" s="2">
        <v>5</v>
      </c>
      <c r="C193" s="4"/>
      <c r="D193" s="5">
        <v>5</v>
      </c>
      <c r="E193" s="15">
        <v>0.85199999999999998</v>
      </c>
      <c r="F193" s="16">
        <v>8.5639999999999994E-2</v>
      </c>
      <c r="G193" s="15">
        <f t="shared" si="111"/>
        <v>0.93764000000000003</v>
      </c>
      <c r="H193" s="10"/>
      <c r="I193" s="5">
        <v>7.5</v>
      </c>
      <c r="J193" s="15">
        <f t="shared" si="109"/>
        <v>0.85199999999999998</v>
      </c>
      <c r="K193" s="16">
        <v>8.5139999999999993E-2</v>
      </c>
      <c r="L193" s="15">
        <f t="shared" si="112"/>
        <v>0.93713999999999997</v>
      </c>
      <c r="M193" s="10"/>
      <c r="N193" s="5">
        <v>72</v>
      </c>
      <c r="O193" s="17">
        <f t="shared" si="110"/>
        <v>0.85199999999999998</v>
      </c>
      <c r="P193" s="14">
        <v>6.2140000000000001E-2</v>
      </c>
      <c r="Q193" s="17">
        <f t="shared" si="113"/>
        <v>0.91413999999999995</v>
      </c>
      <c r="R193" s="10"/>
      <c r="S193" s="2">
        <f t="shared" ref="S193:S198" si="114">+B193</f>
        <v>5</v>
      </c>
      <c r="T193" s="2">
        <f t="shared" ref="T193:T198" si="115">+A193</f>
        <v>2007</v>
      </c>
    </row>
    <row r="194" spans="1:20" ht="15" x14ac:dyDescent="0.2">
      <c r="A194" s="2">
        <v>2007</v>
      </c>
      <c r="B194" s="2">
        <v>6</v>
      </c>
      <c r="C194" s="4"/>
      <c r="D194" s="5">
        <v>5</v>
      </c>
      <c r="E194" s="15">
        <v>0.90500000000000003</v>
      </c>
      <c r="F194" s="16">
        <v>8.5639999999999994E-2</v>
      </c>
      <c r="G194" s="15">
        <f t="shared" si="111"/>
        <v>0.99063999999999997</v>
      </c>
      <c r="H194" s="10"/>
      <c r="I194" s="5">
        <v>7.5</v>
      </c>
      <c r="J194" s="15">
        <f t="shared" si="109"/>
        <v>0.90500000000000003</v>
      </c>
      <c r="K194" s="16">
        <v>8.5139999999999993E-2</v>
      </c>
      <c r="L194" s="15">
        <f t="shared" si="112"/>
        <v>0.99014000000000002</v>
      </c>
      <c r="M194" s="10"/>
      <c r="N194" s="5">
        <v>72</v>
      </c>
      <c r="O194" s="17">
        <f t="shared" si="110"/>
        <v>0.90500000000000003</v>
      </c>
      <c r="P194" s="14">
        <v>6.2140000000000001E-2</v>
      </c>
      <c r="Q194" s="17">
        <f t="shared" si="113"/>
        <v>0.96714</v>
      </c>
      <c r="R194" s="10"/>
      <c r="S194" s="2">
        <f t="shared" si="114"/>
        <v>6</v>
      </c>
      <c r="T194" s="2">
        <f t="shared" si="115"/>
        <v>2007</v>
      </c>
    </row>
    <row r="195" spans="1:20" ht="15" x14ac:dyDescent="0.2">
      <c r="A195" s="2">
        <v>2007</v>
      </c>
      <c r="B195" s="2">
        <v>7</v>
      </c>
      <c r="C195" s="4"/>
      <c r="D195" s="5">
        <v>5</v>
      </c>
      <c r="E195" s="15">
        <v>0.90966999999999998</v>
      </c>
      <c r="F195" s="16">
        <v>8.5639999999999994E-2</v>
      </c>
      <c r="G195" s="15">
        <f t="shared" si="111"/>
        <v>0.99530999999999992</v>
      </c>
      <c r="H195" s="10"/>
      <c r="I195" s="5">
        <v>7.5</v>
      </c>
      <c r="J195" s="15">
        <f t="shared" si="109"/>
        <v>0.90966999999999998</v>
      </c>
      <c r="K195" s="16">
        <v>8.5139999999999993E-2</v>
      </c>
      <c r="L195" s="15">
        <f t="shared" si="112"/>
        <v>0.99480999999999997</v>
      </c>
      <c r="M195" s="10"/>
      <c r="N195" s="5">
        <v>72</v>
      </c>
      <c r="O195" s="17">
        <f t="shared" si="110"/>
        <v>0.90966999999999998</v>
      </c>
      <c r="P195" s="14">
        <v>6.2140000000000001E-2</v>
      </c>
      <c r="Q195" s="17">
        <f t="shared" si="113"/>
        <v>0.97180999999999995</v>
      </c>
      <c r="R195" s="10"/>
      <c r="S195" s="2">
        <f t="shared" si="114"/>
        <v>7</v>
      </c>
      <c r="T195" s="2">
        <f t="shared" si="115"/>
        <v>2007</v>
      </c>
    </row>
    <row r="196" spans="1:20" ht="15" x14ac:dyDescent="0.2">
      <c r="A196" s="2">
        <v>2007</v>
      </c>
      <c r="B196" s="2">
        <v>8</v>
      </c>
      <c r="C196" s="4"/>
      <c r="D196" s="5">
        <v>5</v>
      </c>
      <c r="E196" s="15">
        <v>0.90966999999999998</v>
      </c>
      <c r="F196" s="16">
        <v>8.5639999999999994E-2</v>
      </c>
      <c r="G196" s="15">
        <f t="shared" si="111"/>
        <v>0.99530999999999992</v>
      </c>
      <c r="H196" s="10"/>
      <c r="I196" s="5">
        <v>7.5</v>
      </c>
      <c r="J196" s="15">
        <f t="shared" ref="J196:J201" si="116">+E196</f>
        <v>0.90966999999999998</v>
      </c>
      <c r="K196" s="16">
        <v>8.5139999999999993E-2</v>
      </c>
      <c r="L196" s="15">
        <f t="shared" si="112"/>
        <v>0.99480999999999997</v>
      </c>
      <c r="M196" s="10"/>
      <c r="N196" s="5">
        <v>72</v>
      </c>
      <c r="O196" s="17">
        <f t="shared" ref="O196:O201" si="117">+E196</f>
        <v>0.90966999999999998</v>
      </c>
      <c r="P196" s="14">
        <v>6.2140000000000001E-2</v>
      </c>
      <c r="Q196" s="17">
        <f t="shared" si="113"/>
        <v>0.97180999999999995</v>
      </c>
      <c r="R196" s="10"/>
      <c r="S196" s="2">
        <f t="shared" si="114"/>
        <v>8</v>
      </c>
      <c r="T196" s="2">
        <f t="shared" si="115"/>
        <v>2007</v>
      </c>
    </row>
    <row r="197" spans="1:20" ht="15" x14ac:dyDescent="0.2">
      <c r="A197" s="2">
        <v>2007</v>
      </c>
      <c r="B197" s="2">
        <v>9</v>
      </c>
      <c r="C197" s="4"/>
      <c r="D197" s="5">
        <v>5</v>
      </c>
      <c r="E197" s="15">
        <v>0.90966999999999998</v>
      </c>
      <c r="F197" s="16">
        <v>8.5639999999999994E-2</v>
      </c>
      <c r="G197" s="15">
        <f t="shared" si="111"/>
        <v>0.99530999999999992</v>
      </c>
      <c r="H197" s="10"/>
      <c r="I197" s="5">
        <v>7.5</v>
      </c>
      <c r="J197" s="15">
        <f t="shared" si="116"/>
        <v>0.90966999999999998</v>
      </c>
      <c r="K197" s="16">
        <v>8.5139999999999993E-2</v>
      </c>
      <c r="L197" s="15">
        <f t="shared" si="112"/>
        <v>0.99480999999999997</v>
      </c>
      <c r="M197" s="10"/>
      <c r="N197" s="5">
        <v>72</v>
      </c>
      <c r="O197" s="17">
        <f t="shared" si="117"/>
        <v>0.90966999999999998</v>
      </c>
      <c r="P197" s="14">
        <v>6.2140000000000001E-2</v>
      </c>
      <c r="Q197" s="17">
        <f t="shared" si="113"/>
        <v>0.97180999999999995</v>
      </c>
      <c r="R197" s="10"/>
      <c r="S197" s="2">
        <f t="shared" si="114"/>
        <v>9</v>
      </c>
      <c r="T197" s="2">
        <f t="shared" si="115"/>
        <v>2007</v>
      </c>
    </row>
    <row r="198" spans="1:20" ht="15" x14ac:dyDescent="0.2">
      <c r="A198" s="2">
        <v>2007</v>
      </c>
      <c r="B198" s="2">
        <v>10</v>
      </c>
      <c r="C198" s="4"/>
      <c r="D198" s="5">
        <v>5</v>
      </c>
      <c r="E198" s="15">
        <v>0.90966999999999998</v>
      </c>
      <c r="F198" s="16">
        <v>8.5639999999999994E-2</v>
      </c>
      <c r="G198" s="15">
        <f t="shared" ref="G198:G203" si="118">(E198+F198)</f>
        <v>0.99530999999999992</v>
      </c>
      <c r="H198" s="10"/>
      <c r="I198" s="5">
        <v>7.5</v>
      </c>
      <c r="J198" s="15">
        <f t="shared" si="116"/>
        <v>0.90966999999999998</v>
      </c>
      <c r="K198" s="16">
        <v>8.5139999999999993E-2</v>
      </c>
      <c r="L198" s="15">
        <f t="shared" ref="L198:L203" si="119">(J198+K198)</f>
        <v>0.99480999999999997</v>
      </c>
      <c r="M198" s="10"/>
      <c r="N198" s="5">
        <v>72</v>
      </c>
      <c r="O198" s="17">
        <f t="shared" si="117"/>
        <v>0.90966999999999998</v>
      </c>
      <c r="P198" s="14">
        <v>6.2140000000000001E-2</v>
      </c>
      <c r="Q198" s="17">
        <f t="shared" ref="Q198:Q203" si="120">(O198+P198)</f>
        <v>0.97180999999999995</v>
      </c>
      <c r="R198" s="10"/>
      <c r="S198" s="2">
        <f t="shared" si="114"/>
        <v>10</v>
      </c>
      <c r="T198" s="2">
        <f t="shared" si="115"/>
        <v>2007</v>
      </c>
    </row>
    <row r="199" spans="1:20" ht="15" x14ac:dyDescent="0.2">
      <c r="A199" s="2">
        <v>2007</v>
      </c>
      <c r="B199" s="2">
        <v>11</v>
      </c>
      <c r="C199" s="4"/>
      <c r="D199" s="5">
        <v>5</v>
      </c>
      <c r="E199" s="15">
        <v>0.83282999999999996</v>
      </c>
      <c r="F199" s="16">
        <v>8.5639999999999994E-2</v>
      </c>
      <c r="G199" s="15">
        <f t="shared" si="118"/>
        <v>0.9184699999999999</v>
      </c>
      <c r="H199" s="10"/>
      <c r="I199" s="5">
        <v>7.5</v>
      </c>
      <c r="J199" s="15">
        <f t="shared" si="116"/>
        <v>0.83282999999999996</v>
      </c>
      <c r="K199" s="16">
        <v>8.5139999999999993E-2</v>
      </c>
      <c r="L199" s="15">
        <f t="shared" si="119"/>
        <v>0.91796999999999995</v>
      </c>
      <c r="M199" s="10"/>
      <c r="N199" s="5">
        <v>72</v>
      </c>
      <c r="O199" s="17">
        <f t="shared" si="117"/>
        <v>0.83282999999999996</v>
      </c>
      <c r="P199" s="14">
        <v>6.2140000000000001E-2</v>
      </c>
      <c r="Q199" s="17">
        <f t="shared" si="120"/>
        <v>0.89496999999999993</v>
      </c>
      <c r="R199" s="10"/>
      <c r="S199" s="2">
        <f t="shared" ref="S199:S204" si="121">+B199</f>
        <v>11</v>
      </c>
      <c r="T199" s="2">
        <f t="shared" ref="T199:T204" si="122">+A199</f>
        <v>2007</v>
      </c>
    </row>
    <row r="200" spans="1:20" ht="15" x14ac:dyDescent="0.2">
      <c r="A200" s="2">
        <v>2007</v>
      </c>
      <c r="B200" s="2">
        <v>12</v>
      </c>
      <c r="C200" s="4"/>
      <c r="D200" s="5">
        <v>5</v>
      </c>
      <c r="E200" s="15">
        <v>0.81886000000000003</v>
      </c>
      <c r="F200" s="16">
        <v>8.5639999999999994E-2</v>
      </c>
      <c r="G200" s="15">
        <f t="shared" si="118"/>
        <v>0.90450000000000008</v>
      </c>
      <c r="H200" s="10"/>
      <c r="I200" s="5">
        <v>7.5</v>
      </c>
      <c r="J200" s="15">
        <f t="shared" si="116"/>
        <v>0.81886000000000003</v>
      </c>
      <c r="K200" s="16">
        <v>8.5139999999999993E-2</v>
      </c>
      <c r="L200" s="15">
        <f t="shared" si="119"/>
        <v>0.90400000000000003</v>
      </c>
      <c r="M200" s="10"/>
      <c r="N200" s="5">
        <v>72</v>
      </c>
      <c r="O200" s="17">
        <f t="shared" si="117"/>
        <v>0.81886000000000003</v>
      </c>
      <c r="P200" s="14">
        <v>6.2140000000000001E-2</v>
      </c>
      <c r="Q200" s="17">
        <f t="shared" si="120"/>
        <v>0.88100000000000001</v>
      </c>
      <c r="R200" s="10"/>
      <c r="S200" s="2">
        <f t="shared" si="121"/>
        <v>12</v>
      </c>
      <c r="T200" s="2">
        <f t="shared" si="122"/>
        <v>2007</v>
      </c>
    </row>
    <row r="201" spans="1:20" ht="15" x14ac:dyDescent="0.2">
      <c r="A201" s="2">
        <v>2008</v>
      </c>
      <c r="B201" s="2">
        <v>1</v>
      </c>
      <c r="C201" s="4"/>
      <c r="D201" s="5">
        <v>5</v>
      </c>
      <c r="E201" s="15">
        <v>0.70301999999999998</v>
      </c>
      <c r="F201" s="16">
        <v>8.5639999999999994E-2</v>
      </c>
      <c r="G201" s="15">
        <f t="shared" si="118"/>
        <v>0.78865999999999992</v>
      </c>
      <c r="H201" s="10"/>
      <c r="I201" s="5">
        <v>7.5</v>
      </c>
      <c r="J201" s="15">
        <f t="shared" si="116"/>
        <v>0.70301999999999998</v>
      </c>
      <c r="K201" s="16">
        <v>8.5139999999999993E-2</v>
      </c>
      <c r="L201" s="15">
        <f t="shared" si="119"/>
        <v>0.78815999999999997</v>
      </c>
      <c r="M201" s="10"/>
      <c r="N201" s="5">
        <v>72</v>
      </c>
      <c r="O201" s="17">
        <f t="shared" si="117"/>
        <v>0.70301999999999998</v>
      </c>
      <c r="P201" s="14">
        <v>6.2140000000000001E-2</v>
      </c>
      <c r="Q201" s="17">
        <f t="shared" si="120"/>
        <v>0.76515999999999995</v>
      </c>
      <c r="R201" s="10"/>
      <c r="S201" s="2">
        <f t="shared" si="121"/>
        <v>1</v>
      </c>
      <c r="T201" s="2">
        <f t="shared" si="122"/>
        <v>2008</v>
      </c>
    </row>
    <row r="202" spans="1:20" ht="15" x14ac:dyDescent="0.2">
      <c r="A202" s="2">
        <v>2008</v>
      </c>
      <c r="B202" s="2">
        <v>2</v>
      </c>
      <c r="C202" s="4"/>
      <c r="D202" s="5">
        <v>5</v>
      </c>
      <c r="E202" s="15">
        <v>0.68920999999999999</v>
      </c>
      <c r="F202" s="16">
        <v>8.5639999999999994E-2</v>
      </c>
      <c r="G202" s="15">
        <f t="shared" si="118"/>
        <v>0.77485000000000004</v>
      </c>
      <c r="H202" s="10"/>
      <c r="I202" s="5">
        <v>7.5</v>
      </c>
      <c r="J202" s="15">
        <f t="shared" ref="J202:J207" si="123">+E202</f>
        <v>0.68920999999999999</v>
      </c>
      <c r="K202" s="16">
        <v>8.5139999999999993E-2</v>
      </c>
      <c r="L202" s="15">
        <f t="shared" si="119"/>
        <v>0.77434999999999998</v>
      </c>
      <c r="M202" s="10"/>
      <c r="N202" s="5">
        <v>72</v>
      </c>
      <c r="O202" s="17">
        <f t="shared" ref="O202:O207" si="124">+E202</f>
        <v>0.68920999999999999</v>
      </c>
      <c r="P202" s="14">
        <v>6.2140000000000001E-2</v>
      </c>
      <c r="Q202" s="17">
        <f t="shared" si="120"/>
        <v>0.75134999999999996</v>
      </c>
      <c r="R202" s="10"/>
      <c r="S202" s="2">
        <f t="shared" si="121"/>
        <v>2</v>
      </c>
      <c r="T202" s="2">
        <f t="shared" si="122"/>
        <v>2008</v>
      </c>
    </row>
    <row r="203" spans="1:20" ht="15" x14ac:dyDescent="0.2">
      <c r="A203" s="2">
        <v>2008</v>
      </c>
      <c r="B203" s="2">
        <v>3</v>
      </c>
      <c r="C203" s="4"/>
      <c r="D203" s="5">
        <v>5</v>
      </c>
      <c r="E203" s="15">
        <v>0.84904999999999997</v>
      </c>
      <c r="F203" s="16">
        <v>8.5639999999999994E-2</v>
      </c>
      <c r="G203" s="15">
        <f t="shared" si="118"/>
        <v>0.93469000000000002</v>
      </c>
      <c r="H203" s="10"/>
      <c r="I203" s="5">
        <v>7.5</v>
      </c>
      <c r="J203" s="15">
        <f t="shared" si="123"/>
        <v>0.84904999999999997</v>
      </c>
      <c r="K203" s="16">
        <v>8.5139999999999993E-2</v>
      </c>
      <c r="L203" s="15">
        <f t="shared" si="119"/>
        <v>0.93418999999999996</v>
      </c>
      <c r="M203" s="10"/>
      <c r="N203" s="5">
        <v>72</v>
      </c>
      <c r="O203" s="17">
        <f t="shared" si="124"/>
        <v>0.84904999999999997</v>
      </c>
      <c r="P203" s="14">
        <v>6.2140000000000001E-2</v>
      </c>
      <c r="Q203" s="17">
        <f t="shared" si="120"/>
        <v>0.91118999999999994</v>
      </c>
      <c r="R203" s="10"/>
      <c r="S203" s="2">
        <f t="shared" si="121"/>
        <v>3</v>
      </c>
      <c r="T203" s="2">
        <f t="shared" si="122"/>
        <v>2008</v>
      </c>
    </row>
    <row r="204" spans="1:20" ht="15" x14ac:dyDescent="0.2">
      <c r="A204" s="2">
        <v>2008</v>
      </c>
      <c r="B204" s="2">
        <v>4</v>
      </c>
      <c r="C204" s="4"/>
      <c r="D204" s="5">
        <v>5</v>
      </c>
      <c r="E204" s="15">
        <v>0.85568</v>
      </c>
      <c r="F204" s="16">
        <v>8.5639999999999994E-2</v>
      </c>
      <c r="G204" s="15">
        <f t="shared" ref="G204:G209" si="125">(E204+F204)</f>
        <v>0.94131999999999993</v>
      </c>
      <c r="H204" s="10"/>
      <c r="I204" s="5">
        <v>7.5</v>
      </c>
      <c r="J204" s="15">
        <f t="shared" si="123"/>
        <v>0.85568</v>
      </c>
      <c r="K204" s="16">
        <v>8.5139999999999993E-2</v>
      </c>
      <c r="L204" s="15">
        <f t="shared" ref="L204:L209" si="126">(J204+K204)</f>
        <v>0.94081999999999999</v>
      </c>
      <c r="M204" s="10"/>
      <c r="N204" s="5">
        <v>72</v>
      </c>
      <c r="O204" s="17">
        <f t="shared" si="124"/>
        <v>0.85568</v>
      </c>
      <c r="P204" s="14">
        <v>6.2140000000000001E-2</v>
      </c>
      <c r="Q204" s="17">
        <f t="shared" ref="Q204:Q209" si="127">(O204+P204)</f>
        <v>0.91781999999999997</v>
      </c>
      <c r="R204" s="10"/>
      <c r="S204" s="2">
        <f t="shared" si="121"/>
        <v>4</v>
      </c>
      <c r="T204" s="2">
        <f t="shared" si="122"/>
        <v>2008</v>
      </c>
    </row>
    <row r="205" spans="1:20" ht="15" x14ac:dyDescent="0.2">
      <c r="A205" s="2">
        <v>2008</v>
      </c>
      <c r="B205" s="2">
        <v>5</v>
      </c>
      <c r="C205" s="4"/>
      <c r="D205" s="5">
        <v>5</v>
      </c>
      <c r="E205" s="15">
        <v>0.96662000000000003</v>
      </c>
      <c r="F205" s="16">
        <v>8.5639999999999994E-2</v>
      </c>
      <c r="G205" s="15">
        <f t="shared" si="125"/>
        <v>1.05226</v>
      </c>
      <c r="H205" s="10"/>
      <c r="I205" s="5">
        <v>7.5</v>
      </c>
      <c r="J205" s="15">
        <f t="shared" si="123"/>
        <v>0.96662000000000003</v>
      </c>
      <c r="K205" s="16">
        <v>8.5139999999999993E-2</v>
      </c>
      <c r="L205" s="15">
        <f t="shared" si="126"/>
        <v>1.05176</v>
      </c>
      <c r="M205" s="10"/>
      <c r="N205" s="5">
        <v>72</v>
      </c>
      <c r="O205" s="17">
        <f t="shared" si="124"/>
        <v>0.96662000000000003</v>
      </c>
      <c r="P205" s="14">
        <v>6.2140000000000001E-2</v>
      </c>
      <c r="Q205" s="17">
        <f t="shared" si="127"/>
        <v>1.0287600000000001</v>
      </c>
      <c r="R205" s="10"/>
      <c r="S205" s="2">
        <f t="shared" ref="S205:S210" si="128">+B205</f>
        <v>5</v>
      </c>
      <c r="T205" s="2">
        <f t="shared" ref="T205:T210" si="129">+A205</f>
        <v>2008</v>
      </c>
    </row>
    <row r="206" spans="1:20" ht="15" x14ac:dyDescent="0.2">
      <c r="A206" s="2">
        <v>2008</v>
      </c>
      <c r="B206" s="2">
        <v>6</v>
      </c>
      <c r="D206" s="5">
        <v>5</v>
      </c>
      <c r="E206" s="15">
        <v>1.04068</v>
      </c>
      <c r="F206" s="16">
        <v>8.5639999999999994E-2</v>
      </c>
      <c r="G206" s="15">
        <f t="shared" si="125"/>
        <v>1.12632</v>
      </c>
      <c r="H206" s="10"/>
      <c r="I206" s="5">
        <v>7.5</v>
      </c>
      <c r="J206" s="15">
        <f t="shared" si="123"/>
        <v>1.04068</v>
      </c>
      <c r="K206" s="16">
        <v>8.5139999999999993E-2</v>
      </c>
      <c r="L206" s="15">
        <f t="shared" si="126"/>
        <v>1.12582</v>
      </c>
      <c r="M206" s="10"/>
      <c r="N206" s="5">
        <v>72</v>
      </c>
      <c r="O206" s="17">
        <f t="shared" si="124"/>
        <v>1.04068</v>
      </c>
      <c r="P206" s="14">
        <v>6.2140000000000001E-2</v>
      </c>
      <c r="Q206" s="17">
        <f t="shared" si="127"/>
        <v>1.1028200000000001</v>
      </c>
      <c r="R206" s="10"/>
      <c r="S206" s="2">
        <f t="shared" si="128"/>
        <v>6</v>
      </c>
      <c r="T206" s="2">
        <f t="shared" si="129"/>
        <v>2008</v>
      </c>
    </row>
    <row r="207" spans="1:20" ht="15" x14ac:dyDescent="0.2">
      <c r="A207" s="2">
        <v>2008</v>
      </c>
      <c r="B207" s="2">
        <v>7</v>
      </c>
      <c r="D207" s="5">
        <v>5</v>
      </c>
      <c r="E207" s="15">
        <v>1.04068</v>
      </c>
      <c r="F207" s="16">
        <v>8.5639999999999994E-2</v>
      </c>
      <c r="G207" s="15">
        <f t="shared" si="125"/>
        <v>1.12632</v>
      </c>
      <c r="H207" s="10"/>
      <c r="I207" s="5">
        <v>7.5</v>
      </c>
      <c r="J207" s="15">
        <f t="shared" si="123"/>
        <v>1.04068</v>
      </c>
      <c r="K207" s="16">
        <v>8.5139999999999993E-2</v>
      </c>
      <c r="L207" s="15">
        <f t="shared" si="126"/>
        <v>1.12582</v>
      </c>
      <c r="M207" s="10"/>
      <c r="N207" s="5">
        <v>72</v>
      </c>
      <c r="O207" s="17">
        <f t="shared" si="124"/>
        <v>1.04068</v>
      </c>
      <c r="P207" s="14">
        <v>6.2140000000000001E-2</v>
      </c>
      <c r="Q207" s="17">
        <f t="shared" si="127"/>
        <v>1.1028200000000001</v>
      </c>
      <c r="R207" s="10"/>
      <c r="S207" s="2">
        <f t="shared" si="128"/>
        <v>7</v>
      </c>
      <c r="T207" s="2">
        <f t="shared" si="129"/>
        <v>2008</v>
      </c>
    </row>
    <row r="208" spans="1:20" ht="15" x14ac:dyDescent="0.2">
      <c r="A208" s="2">
        <v>2008</v>
      </c>
      <c r="B208" s="2">
        <v>8</v>
      </c>
      <c r="D208" s="5">
        <v>5</v>
      </c>
      <c r="E208" s="15">
        <v>1.1506799999999999</v>
      </c>
      <c r="F208" s="16">
        <v>8.5639999999999994E-2</v>
      </c>
      <c r="G208" s="15">
        <f t="shared" si="125"/>
        <v>1.2363199999999999</v>
      </c>
      <c r="H208" s="10"/>
      <c r="I208" s="5">
        <v>7.5</v>
      </c>
      <c r="J208" s="15">
        <f t="shared" ref="J208:J213" si="130">+E208</f>
        <v>1.1506799999999999</v>
      </c>
      <c r="K208" s="16">
        <v>8.5139999999999993E-2</v>
      </c>
      <c r="L208" s="15">
        <f t="shared" si="126"/>
        <v>1.2358199999999999</v>
      </c>
      <c r="M208" s="10"/>
      <c r="N208" s="5">
        <v>72</v>
      </c>
      <c r="O208" s="17">
        <f t="shared" ref="O208:O213" si="131">+E208</f>
        <v>1.1506799999999999</v>
      </c>
      <c r="P208" s="14">
        <v>6.2140000000000001E-2</v>
      </c>
      <c r="Q208" s="17">
        <f t="shared" si="127"/>
        <v>1.21282</v>
      </c>
      <c r="R208" s="10"/>
      <c r="S208" s="2">
        <f t="shared" si="128"/>
        <v>8</v>
      </c>
      <c r="T208" s="2">
        <f t="shared" si="129"/>
        <v>2008</v>
      </c>
    </row>
    <row r="209" spans="1:20" ht="15" x14ac:dyDescent="0.2">
      <c r="A209" s="2">
        <v>2008</v>
      </c>
      <c r="B209" s="2">
        <v>9</v>
      </c>
      <c r="D209" s="5">
        <v>5</v>
      </c>
      <c r="E209" s="15">
        <v>1.1506799999999999</v>
      </c>
      <c r="F209" s="16">
        <v>8.5639999999999994E-2</v>
      </c>
      <c r="G209" s="15">
        <f t="shared" si="125"/>
        <v>1.2363199999999999</v>
      </c>
      <c r="H209" s="10"/>
      <c r="I209" s="5">
        <v>7.5</v>
      </c>
      <c r="J209" s="15">
        <f t="shared" si="130"/>
        <v>1.1506799999999999</v>
      </c>
      <c r="K209" s="16">
        <v>8.5139999999999993E-2</v>
      </c>
      <c r="L209" s="15">
        <f t="shared" si="126"/>
        <v>1.2358199999999999</v>
      </c>
      <c r="M209" s="10"/>
      <c r="N209" s="5">
        <v>72</v>
      </c>
      <c r="O209" s="17">
        <f t="shared" si="131"/>
        <v>1.1506799999999999</v>
      </c>
      <c r="P209" s="14">
        <v>6.2140000000000001E-2</v>
      </c>
      <c r="Q209" s="17">
        <f t="shared" si="127"/>
        <v>1.21282</v>
      </c>
      <c r="R209" s="10"/>
      <c r="S209" s="2">
        <f t="shared" si="128"/>
        <v>9</v>
      </c>
      <c r="T209" s="2">
        <f t="shared" si="129"/>
        <v>2008</v>
      </c>
    </row>
    <row r="210" spans="1:20" ht="15" x14ac:dyDescent="0.2">
      <c r="A210" s="2">
        <v>2008</v>
      </c>
      <c r="B210" s="2">
        <v>10</v>
      </c>
      <c r="D210" s="5">
        <v>5</v>
      </c>
      <c r="E210" s="15">
        <v>1.1506799999999999</v>
      </c>
      <c r="F210" s="16">
        <v>8.5639999999999994E-2</v>
      </c>
      <c r="G210" s="15">
        <f t="shared" ref="G210:G215" si="132">(E210+F210)</f>
        <v>1.2363199999999999</v>
      </c>
      <c r="H210" s="10"/>
      <c r="I210" s="5">
        <v>7.5</v>
      </c>
      <c r="J210" s="15">
        <f t="shared" si="130"/>
        <v>1.1506799999999999</v>
      </c>
      <c r="K210" s="16">
        <v>8.5139999999999993E-2</v>
      </c>
      <c r="L210" s="15">
        <f t="shared" ref="L210:L215" si="133">(J210+K210)</f>
        <v>1.2358199999999999</v>
      </c>
      <c r="M210" s="10"/>
      <c r="N210" s="5">
        <v>72</v>
      </c>
      <c r="O210" s="17">
        <f t="shared" si="131"/>
        <v>1.1506799999999999</v>
      </c>
      <c r="P210" s="14">
        <v>6.2140000000000001E-2</v>
      </c>
      <c r="Q210" s="17">
        <f t="shared" ref="Q210:Q215" si="134">(O210+P210)</f>
        <v>1.21282</v>
      </c>
      <c r="R210" s="10"/>
      <c r="S210" s="2">
        <f t="shared" si="128"/>
        <v>10</v>
      </c>
      <c r="T210" s="2">
        <f t="shared" si="129"/>
        <v>2008</v>
      </c>
    </row>
    <row r="211" spans="1:20" ht="15" x14ac:dyDescent="0.2">
      <c r="A211" s="2">
        <v>2008</v>
      </c>
      <c r="B211" s="2">
        <v>11</v>
      </c>
      <c r="D211" s="5">
        <v>5</v>
      </c>
      <c r="E211" s="15">
        <v>1.12493</v>
      </c>
      <c r="F211" s="16">
        <v>8.5639999999999994E-2</v>
      </c>
      <c r="G211" s="15">
        <f t="shared" si="132"/>
        <v>1.2105699999999999</v>
      </c>
      <c r="H211" s="10"/>
      <c r="I211" s="5">
        <v>7.5</v>
      </c>
      <c r="J211" s="15">
        <f t="shared" si="130"/>
        <v>1.12493</v>
      </c>
      <c r="K211" s="16">
        <v>8.5139999999999993E-2</v>
      </c>
      <c r="L211" s="15">
        <f t="shared" si="133"/>
        <v>1.21007</v>
      </c>
      <c r="M211" s="10"/>
      <c r="N211" s="5">
        <v>72</v>
      </c>
      <c r="O211" s="17">
        <f t="shared" si="131"/>
        <v>1.12493</v>
      </c>
      <c r="P211" s="14">
        <v>6.2140000000000001E-2</v>
      </c>
      <c r="Q211" s="17">
        <f t="shared" si="134"/>
        <v>1.1870700000000001</v>
      </c>
      <c r="R211" s="10"/>
      <c r="S211" s="2">
        <f t="shared" ref="S211:S216" si="135">+B211</f>
        <v>11</v>
      </c>
      <c r="T211" s="2">
        <f t="shared" ref="T211:T216" si="136">+A211</f>
        <v>2008</v>
      </c>
    </row>
    <row r="212" spans="1:20" ht="15" x14ac:dyDescent="0.2">
      <c r="A212" s="2">
        <v>2008</v>
      </c>
      <c r="B212" s="2">
        <v>12</v>
      </c>
      <c r="D212" s="5">
        <v>5</v>
      </c>
      <c r="E212" s="15">
        <v>1.07192</v>
      </c>
      <c r="F212" s="16">
        <v>8.5639999999999994E-2</v>
      </c>
      <c r="G212" s="15">
        <f t="shared" si="132"/>
        <v>1.1575599999999999</v>
      </c>
      <c r="H212" s="10"/>
      <c r="I212" s="5">
        <v>7.5</v>
      </c>
      <c r="J212" s="15">
        <f t="shared" si="130"/>
        <v>1.07192</v>
      </c>
      <c r="K212" s="16">
        <v>8.5139999999999993E-2</v>
      </c>
      <c r="L212" s="15">
        <f t="shared" si="133"/>
        <v>1.15706</v>
      </c>
      <c r="M212" s="10"/>
      <c r="N212" s="5">
        <v>72</v>
      </c>
      <c r="O212" s="17">
        <f t="shared" si="131"/>
        <v>1.07192</v>
      </c>
      <c r="P212" s="14">
        <v>6.2140000000000001E-2</v>
      </c>
      <c r="Q212" s="17">
        <f t="shared" si="134"/>
        <v>1.1340600000000001</v>
      </c>
      <c r="R212" s="10"/>
      <c r="S212" s="2">
        <f t="shared" si="135"/>
        <v>12</v>
      </c>
      <c r="T212" s="2">
        <f t="shared" si="136"/>
        <v>2008</v>
      </c>
    </row>
    <row r="213" spans="1:20" ht="15" x14ac:dyDescent="0.2">
      <c r="A213" s="2">
        <v>2009</v>
      </c>
      <c r="B213" s="2">
        <v>1</v>
      </c>
      <c r="D213" s="5">
        <v>5</v>
      </c>
      <c r="E213" s="15">
        <v>1.02542</v>
      </c>
      <c r="F213" s="16">
        <v>8.5639999999999994E-2</v>
      </c>
      <c r="G213" s="15">
        <f t="shared" si="132"/>
        <v>1.1110599999999999</v>
      </c>
      <c r="H213" s="10"/>
      <c r="I213" s="5">
        <v>7.5</v>
      </c>
      <c r="J213" s="15">
        <f t="shared" si="130"/>
        <v>1.02542</v>
      </c>
      <c r="K213" s="16">
        <v>8.5139999999999993E-2</v>
      </c>
      <c r="L213" s="15">
        <f t="shared" si="133"/>
        <v>1.11056</v>
      </c>
      <c r="M213" s="10"/>
      <c r="N213" s="5">
        <v>72</v>
      </c>
      <c r="O213" s="17">
        <f t="shared" si="131"/>
        <v>1.02542</v>
      </c>
      <c r="P213" s="14">
        <v>6.2140000000000001E-2</v>
      </c>
      <c r="Q213" s="17">
        <f t="shared" si="134"/>
        <v>1.0875600000000001</v>
      </c>
      <c r="R213" s="10"/>
      <c r="S213" s="2">
        <f t="shared" si="135"/>
        <v>1</v>
      </c>
      <c r="T213" s="2">
        <f t="shared" si="136"/>
        <v>2009</v>
      </c>
    </row>
    <row r="214" spans="1:20" ht="15" x14ac:dyDescent="0.2">
      <c r="A214" s="2">
        <v>2009</v>
      </c>
      <c r="B214" s="2">
        <v>2</v>
      </c>
      <c r="D214" s="5">
        <v>5</v>
      </c>
      <c r="E214" s="15">
        <v>0.91698999999999997</v>
      </c>
      <c r="F214" s="16">
        <v>8.5639999999999994E-2</v>
      </c>
      <c r="G214" s="15">
        <f t="shared" si="132"/>
        <v>1.0026299999999999</v>
      </c>
      <c r="H214" s="10"/>
      <c r="I214" s="5">
        <v>7.5</v>
      </c>
      <c r="J214" s="15">
        <f t="shared" ref="J214:J219" si="137">+E214</f>
        <v>0.91698999999999997</v>
      </c>
      <c r="K214" s="16">
        <v>8.5139999999999993E-2</v>
      </c>
      <c r="L214" s="15">
        <f t="shared" si="133"/>
        <v>1.00213</v>
      </c>
      <c r="M214" s="10"/>
      <c r="N214" s="5">
        <v>72</v>
      </c>
      <c r="O214" s="17">
        <f t="shared" ref="O214:O219" si="138">+E214</f>
        <v>0.91698999999999997</v>
      </c>
      <c r="P214" s="14">
        <v>6.2140000000000001E-2</v>
      </c>
      <c r="Q214" s="17">
        <f t="shared" si="134"/>
        <v>0.97912999999999994</v>
      </c>
      <c r="R214" s="10"/>
      <c r="S214" s="2">
        <f t="shared" si="135"/>
        <v>2</v>
      </c>
      <c r="T214" s="2">
        <f t="shared" si="136"/>
        <v>2009</v>
      </c>
    </row>
    <row r="215" spans="1:20" ht="15" x14ac:dyDescent="0.2">
      <c r="A215" s="2">
        <v>2009</v>
      </c>
      <c r="B215" s="2">
        <v>3</v>
      </c>
      <c r="D215" s="5">
        <v>5</v>
      </c>
      <c r="E215" s="15">
        <v>0.77336000000000005</v>
      </c>
      <c r="F215" s="16">
        <v>8.5639999999999994E-2</v>
      </c>
      <c r="G215" s="15">
        <f t="shared" si="132"/>
        <v>0.85899999999999999</v>
      </c>
      <c r="H215" s="10"/>
      <c r="I215" s="5">
        <v>7.5</v>
      </c>
      <c r="J215" s="15">
        <f t="shared" si="137"/>
        <v>0.77336000000000005</v>
      </c>
      <c r="K215" s="16">
        <v>8.5139999999999993E-2</v>
      </c>
      <c r="L215" s="15">
        <f t="shared" si="133"/>
        <v>0.85850000000000004</v>
      </c>
      <c r="M215" s="10"/>
      <c r="N215" s="5">
        <v>72</v>
      </c>
      <c r="O215" s="17">
        <f t="shared" si="138"/>
        <v>0.77336000000000005</v>
      </c>
      <c r="P215" s="14">
        <v>6.2140000000000001E-2</v>
      </c>
      <c r="Q215" s="17">
        <f t="shared" si="134"/>
        <v>0.83550000000000002</v>
      </c>
      <c r="R215" s="10"/>
      <c r="S215" s="2">
        <f t="shared" si="135"/>
        <v>3</v>
      </c>
      <c r="T215" s="2">
        <f t="shared" si="136"/>
        <v>2009</v>
      </c>
    </row>
    <row r="216" spans="1:20" ht="15" x14ac:dyDescent="0.2">
      <c r="A216" s="2">
        <v>2009</v>
      </c>
      <c r="B216" s="2">
        <v>4</v>
      </c>
      <c r="D216" s="5">
        <v>5</v>
      </c>
      <c r="E216" s="15">
        <v>0.79278999999999999</v>
      </c>
      <c r="F216" s="16">
        <v>8.5639999999999994E-2</v>
      </c>
      <c r="G216" s="15">
        <f t="shared" ref="G216:G221" si="139">(E216+F216)</f>
        <v>0.87843000000000004</v>
      </c>
      <c r="H216" s="10"/>
      <c r="I216" s="5">
        <v>7.5</v>
      </c>
      <c r="J216" s="15">
        <f t="shared" si="137"/>
        <v>0.79278999999999999</v>
      </c>
      <c r="K216" s="16">
        <v>8.5139999999999993E-2</v>
      </c>
      <c r="L216" s="15">
        <f t="shared" ref="L216:L221" si="140">(J216+K216)</f>
        <v>0.87792999999999999</v>
      </c>
      <c r="M216" s="10"/>
      <c r="N216" s="5">
        <v>72</v>
      </c>
      <c r="O216" s="17">
        <f t="shared" si="138"/>
        <v>0.79278999999999999</v>
      </c>
      <c r="P216" s="14">
        <v>6.2140000000000001E-2</v>
      </c>
      <c r="Q216" s="17">
        <f t="shared" ref="Q216:Q221" si="141">(O216+P216)</f>
        <v>0.85492999999999997</v>
      </c>
      <c r="R216" s="10"/>
      <c r="S216" s="2">
        <f t="shared" si="135"/>
        <v>4</v>
      </c>
      <c r="T216" s="2">
        <f t="shared" si="136"/>
        <v>2009</v>
      </c>
    </row>
    <row r="217" spans="1:20" ht="15" x14ac:dyDescent="0.2">
      <c r="A217" s="2">
        <v>2009</v>
      </c>
      <c r="B217" s="2">
        <v>5</v>
      </c>
      <c r="D217" s="5">
        <v>5</v>
      </c>
      <c r="E217" s="15">
        <v>0.73853999999999997</v>
      </c>
      <c r="F217" s="16">
        <v>8.5639999999999994E-2</v>
      </c>
      <c r="G217" s="15">
        <f t="shared" si="139"/>
        <v>0.82417999999999991</v>
      </c>
      <c r="H217" s="10"/>
      <c r="I217" s="5">
        <v>7.5</v>
      </c>
      <c r="J217" s="15">
        <f t="shared" si="137"/>
        <v>0.73853999999999997</v>
      </c>
      <c r="K217" s="16">
        <v>8.5139999999999993E-2</v>
      </c>
      <c r="L217" s="15">
        <f t="shared" si="140"/>
        <v>0.82367999999999997</v>
      </c>
      <c r="M217" s="10"/>
      <c r="N217" s="5">
        <v>72</v>
      </c>
      <c r="O217" s="17">
        <f t="shared" si="138"/>
        <v>0.73853999999999997</v>
      </c>
      <c r="P217" s="14">
        <v>6.2140000000000001E-2</v>
      </c>
      <c r="Q217" s="17">
        <f t="shared" si="141"/>
        <v>0.80067999999999995</v>
      </c>
      <c r="R217" s="10"/>
      <c r="S217" s="2">
        <f t="shared" ref="S217:S222" si="142">+B217</f>
        <v>5</v>
      </c>
      <c r="T217" s="2">
        <f t="shared" ref="T217:T222" si="143">+A217</f>
        <v>2009</v>
      </c>
    </row>
    <row r="218" spans="1:20" ht="15" x14ac:dyDescent="0.2">
      <c r="A218" s="2">
        <v>2009</v>
      </c>
      <c r="B218" s="2">
        <v>6</v>
      </c>
      <c r="D218" s="5">
        <v>5</v>
      </c>
      <c r="E218" s="15">
        <v>0.64334999999999998</v>
      </c>
      <c r="F218" s="16">
        <v>8.5639999999999994E-2</v>
      </c>
      <c r="G218" s="15">
        <f t="shared" si="139"/>
        <v>0.72899000000000003</v>
      </c>
      <c r="H218" s="10"/>
      <c r="I218" s="5">
        <v>7.5</v>
      </c>
      <c r="J218" s="15">
        <f t="shared" si="137"/>
        <v>0.64334999999999998</v>
      </c>
      <c r="K218" s="16">
        <v>8.5139999999999993E-2</v>
      </c>
      <c r="L218" s="15">
        <f t="shared" si="140"/>
        <v>0.72848999999999997</v>
      </c>
      <c r="M218" s="10"/>
      <c r="N218" s="5">
        <v>72</v>
      </c>
      <c r="O218" s="17">
        <f t="shared" si="138"/>
        <v>0.64334999999999998</v>
      </c>
      <c r="P218" s="14">
        <v>6.2140000000000001E-2</v>
      </c>
      <c r="Q218" s="17">
        <f t="shared" si="141"/>
        <v>0.70548999999999995</v>
      </c>
      <c r="R218" s="10"/>
      <c r="S218" s="2">
        <f t="shared" si="142"/>
        <v>6</v>
      </c>
      <c r="T218" s="2">
        <f t="shared" si="143"/>
        <v>2009</v>
      </c>
    </row>
    <row r="219" spans="1:20" ht="15" x14ac:dyDescent="0.2">
      <c r="A219" s="2">
        <v>2009</v>
      </c>
      <c r="B219" s="2">
        <v>7</v>
      </c>
      <c r="D219" s="5">
        <v>5</v>
      </c>
      <c r="E219" s="15">
        <v>0.51504000000000005</v>
      </c>
      <c r="F219" s="16">
        <f>0.08564+0.014</f>
        <v>9.9639999999999992E-2</v>
      </c>
      <c r="G219" s="15">
        <f t="shared" si="139"/>
        <v>0.61468</v>
      </c>
      <c r="H219" s="10"/>
      <c r="I219" s="5">
        <f t="shared" ref="I219:I231" si="144">7.5+2.14</f>
        <v>9.64</v>
      </c>
      <c r="J219" s="15">
        <f t="shared" si="137"/>
        <v>0.51504000000000005</v>
      </c>
      <c r="K219" s="16">
        <v>8.5139999999999993E-2</v>
      </c>
      <c r="L219" s="15">
        <f t="shared" si="140"/>
        <v>0.60018000000000005</v>
      </c>
      <c r="M219" s="10"/>
      <c r="N219" s="5">
        <f t="shared" ref="N219:N231" si="145">72+30.09</f>
        <v>102.09</v>
      </c>
      <c r="O219" s="17">
        <f t="shared" si="138"/>
        <v>0.51504000000000005</v>
      </c>
      <c r="P219" s="14">
        <v>6.2140000000000001E-2</v>
      </c>
      <c r="Q219" s="17">
        <f t="shared" si="141"/>
        <v>0.57718000000000003</v>
      </c>
      <c r="R219" s="10"/>
      <c r="S219" s="2">
        <f t="shared" si="142"/>
        <v>7</v>
      </c>
      <c r="T219" s="2">
        <f t="shared" si="143"/>
        <v>2009</v>
      </c>
    </row>
    <row r="220" spans="1:20" ht="15" x14ac:dyDescent="0.2">
      <c r="A220" s="2">
        <v>2009</v>
      </c>
      <c r="B220" s="2">
        <v>8</v>
      </c>
      <c r="D220" s="5">
        <v>5</v>
      </c>
      <c r="E220" s="15">
        <v>0.57689999999999997</v>
      </c>
      <c r="F220" s="16">
        <f t="shared" ref="F220:F231" si="146">0.08564+0.014</f>
        <v>9.9639999999999992E-2</v>
      </c>
      <c r="G220" s="15">
        <f t="shared" si="139"/>
        <v>0.67653999999999992</v>
      </c>
      <c r="H220" s="10"/>
      <c r="I220" s="5">
        <f t="shared" si="144"/>
        <v>9.64</v>
      </c>
      <c r="J220" s="15">
        <f t="shared" ref="J220:J225" si="147">+E220</f>
        <v>0.57689999999999997</v>
      </c>
      <c r="K220" s="16">
        <v>8.5139999999999993E-2</v>
      </c>
      <c r="L220" s="15">
        <f t="shared" si="140"/>
        <v>0.66203999999999996</v>
      </c>
      <c r="M220" s="10"/>
      <c r="N220" s="5">
        <f t="shared" si="145"/>
        <v>102.09</v>
      </c>
      <c r="O220" s="17">
        <f t="shared" ref="O220:O225" si="148">+E220</f>
        <v>0.57689999999999997</v>
      </c>
      <c r="P220" s="14">
        <v>6.2140000000000001E-2</v>
      </c>
      <c r="Q220" s="17">
        <f t="shared" si="141"/>
        <v>0.63903999999999994</v>
      </c>
      <c r="R220" s="10"/>
      <c r="S220" s="2">
        <f t="shared" si="142"/>
        <v>8</v>
      </c>
      <c r="T220" s="2">
        <f t="shared" si="143"/>
        <v>2009</v>
      </c>
    </row>
    <row r="221" spans="1:20" ht="15" x14ac:dyDescent="0.2">
      <c r="A221" s="2">
        <v>2009</v>
      </c>
      <c r="B221" s="2">
        <v>9</v>
      </c>
      <c r="D221" s="5">
        <v>5</v>
      </c>
      <c r="E221" s="15">
        <v>0.51844999999999997</v>
      </c>
      <c r="F221" s="16">
        <f t="shared" si="146"/>
        <v>9.9639999999999992E-2</v>
      </c>
      <c r="G221" s="15">
        <f t="shared" si="139"/>
        <v>0.61808999999999992</v>
      </c>
      <c r="H221" s="10"/>
      <c r="I221" s="5">
        <f t="shared" si="144"/>
        <v>9.64</v>
      </c>
      <c r="J221" s="15">
        <f t="shared" si="147"/>
        <v>0.51844999999999997</v>
      </c>
      <c r="K221" s="16">
        <v>8.5139999999999993E-2</v>
      </c>
      <c r="L221" s="15">
        <f t="shared" si="140"/>
        <v>0.60358999999999996</v>
      </c>
      <c r="M221" s="10"/>
      <c r="N221" s="5">
        <f t="shared" si="145"/>
        <v>102.09</v>
      </c>
      <c r="O221" s="17">
        <f t="shared" si="148"/>
        <v>0.51844999999999997</v>
      </c>
      <c r="P221" s="14">
        <v>6.2140000000000001E-2</v>
      </c>
      <c r="Q221" s="17">
        <f t="shared" si="141"/>
        <v>0.58058999999999994</v>
      </c>
      <c r="R221" s="10"/>
      <c r="S221" s="2">
        <f t="shared" si="142"/>
        <v>9</v>
      </c>
      <c r="T221" s="2">
        <f t="shared" si="143"/>
        <v>2009</v>
      </c>
    </row>
    <row r="222" spans="1:20" ht="15" x14ac:dyDescent="0.2">
      <c r="A222" s="2">
        <v>2009</v>
      </c>
      <c r="B222" s="2">
        <v>10</v>
      </c>
      <c r="D222" s="5">
        <v>5</v>
      </c>
      <c r="E222" s="15">
        <v>0.52015999999999996</v>
      </c>
      <c r="F222" s="16">
        <f t="shared" si="146"/>
        <v>9.9639999999999992E-2</v>
      </c>
      <c r="G222" s="15">
        <f t="shared" ref="G222:G227" si="149">(E222+F222)</f>
        <v>0.61979999999999991</v>
      </c>
      <c r="H222" s="10"/>
      <c r="I222" s="5">
        <f t="shared" si="144"/>
        <v>9.64</v>
      </c>
      <c r="J222" s="15">
        <f t="shared" si="147"/>
        <v>0.52015999999999996</v>
      </c>
      <c r="K222" s="16">
        <v>8.5139999999999993E-2</v>
      </c>
      <c r="L222" s="15">
        <f t="shared" ref="L222:L227" si="150">(J222+K222)</f>
        <v>0.60529999999999995</v>
      </c>
      <c r="M222" s="10"/>
      <c r="N222" s="5">
        <f t="shared" si="145"/>
        <v>102.09</v>
      </c>
      <c r="O222" s="17">
        <f t="shared" si="148"/>
        <v>0.52015999999999996</v>
      </c>
      <c r="P222" s="14">
        <v>6.2140000000000001E-2</v>
      </c>
      <c r="Q222" s="17">
        <f t="shared" ref="Q222:Q227" si="151">(O222+P222)</f>
        <v>0.58229999999999993</v>
      </c>
      <c r="R222" s="10"/>
      <c r="S222" s="2">
        <f t="shared" si="142"/>
        <v>10</v>
      </c>
      <c r="T222" s="2">
        <f t="shared" si="143"/>
        <v>2009</v>
      </c>
    </row>
    <row r="223" spans="1:20" ht="15" x14ac:dyDescent="0.2">
      <c r="A223" s="2">
        <v>2009</v>
      </c>
      <c r="B223" s="2">
        <v>11</v>
      </c>
      <c r="D223" s="5">
        <v>5</v>
      </c>
      <c r="E223" s="15">
        <v>0.59694000000000003</v>
      </c>
      <c r="F223" s="16">
        <f t="shared" si="146"/>
        <v>9.9639999999999992E-2</v>
      </c>
      <c r="G223" s="15">
        <f t="shared" si="149"/>
        <v>0.69657999999999998</v>
      </c>
      <c r="H223" s="10"/>
      <c r="I223" s="5">
        <f t="shared" si="144"/>
        <v>9.64</v>
      </c>
      <c r="J223" s="15">
        <f t="shared" si="147"/>
        <v>0.59694000000000003</v>
      </c>
      <c r="K223" s="16">
        <v>8.5139999999999993E-2</v>
      </c>
      <c r="L223" s="15">
        <f t="shared" si="150"/>
        <v>0.68208000000000002</v>
      </c>
      <c r="M223" s="10"/>
      <c r="N223" s="5">
        <f t="shared" si="145"/>
        <v>102.09</v>
      </c>
      <c r="O223" s="17">
        <f t="shared" si="148"/>
        <v>0.59694000000000003</v>
      </c>
      <c r="P223" s="14">
        <v>6.2140000000000001E-2</v>
      </c>
      <c r="Q223" s="17">
        <f t="shared" si="151"/>
        <v>0.65908</v>
      </c>
      <c r="R223" s="10"/>
      <c r="S223" s="2">
        <f t="shared" ref="S223:S228" si="152">+B223</f>
        <v>11</v>
      </c>
      <c r="T223" s="2">
        <f t="shared" ref="T223:T228" si="153">+A223</f>
        <v>2009</v>
      </c>
    </row>
    <row r="224" spans="1:20" ht="15" x14ac:dyDescent="0.2">
      <c r="A224" s="2">
        <v>2009</v>
      </c>
      <c r="B224" s="2">
        <v>12</v>
      </c>
      <c r="D224" s="5">
        <v>5</v>
      </c>
      <c r="E224" s="15">
        <v>0.59101000000000004</v>
      </c>
      <c r="F224" s="16">
        <f t="shared" si="146"/>
        <v>9.9639999999999992E-2</v>
      </c>
      <c r="G224" s="15">
        <f t="shared" si="149"/>
        <v>0.69064999999999999</v>
      </c>
      <c r="H224" s="10"/>
      <c r="I224" s="5">
        <f t="shared" si="144"/>
        <v>9.64</v>
      </c>
      <c r="J224" s="15">
        <f t="shared" si="147"/>
        <v>0.59101000000000004</v>
      </c>
      <c r="K224" s="16">
        <v>8.5139999999999993E-2</v>
      </c>
      <c r="L224" s="15">
        <f t="shared" si="150"/>
        <v>0.67615000000000003</v>
      </c>
      <c r="M224" s="10"/>
      <c r="N224" s="5">
        <f t="shared" si="145"/>
        <v>102.09</v>
      </c>
      <c r="O224" s="17">
        <f t="shared" si="148"/>
        <v>0.59101000000000004</v>
      </c>
      <c r="P224" s="14">
        <v>6.2140000000000001E-2</v>
      </c>
      <c r="Q224" s="17">
        <f t="shared" si="151"/>
        <v>0.65315000000000001</v>
      </c>
      <c r="R224" s="10"/>
      <c r="S224" s="2">
        <f t="shared" si="152"/>
        <v>12</v>
      </c>
      <c r="T224" s="2">
        <f t="shared" si="153"/>
        <v>2009</v>
      </c>
    </row>
    <row r="225" spans="1:20" ht="15" x14ac:dyDescent="0.2">
      <c r="A225" s="2">
        <v>2010</v>
      </c>
      <c r="B225" s="2">
        <v>1</v>
      </c>
      <c r="D225" s="5">
        <v>5</v>
      </c>
      <c r="E225" s="15">
        <v>0.56559999999999999</v>
      </c>
      <c r="F225" s="16">
        <f t="shared" si="146"/>
        <v>9.9639999999999992E-2</v>
      </c>
      <c r="G225" s="15">
        <f t="shared" si="149"/>
        <v>0.66523999999999994</v>
      </c>
      <c r="H225" s="10"/>
      <c r="I225" s="5">
        <f t="shared" si="144"/>
        <v>9.64</v>
      </c>
      <c r="J225" s="15">
        <f t="shared" si="147"/>
        <v>0.56559999999999999</v>
      </c>
      <c r="K225" s="16">
        <v>8.5139999999999993E-2</v>
      </c>
      <c r="L225" s="15">
        <f t="shared" si="150"/>
        <v>0.65073999999999999</v>
      </c>
      <c r="M225" s="10"/>
      <c r="N225" s="5">
        <f t="shared" si="145"/>
        <v>102.09</v>
      </c>
      <c r="O225" s="17">
        <f t="shared" si="148"/>
        <v>0.56559999999999999</v>
      </c>
      <c r="P225" s="14">
        <v>6.2140000000000001E-2</v>
      </c>
      <c r="Q225" s="17">
        <f t="shared" si="151"/>
        <v>0.62773999999999996</v>
      </c>
      <c r="R225" s="10"/>
      <c r="S225" s="2">
        <f t="shared" si="152"/>
        <v>1</v>
      </c>
      <c r="T225" s="2">
        <f t="shared" si="153"/>
        <v>2010</v>
      </c>
    </row>
    <row r="226" spans="1:20" ht="15" x14ac:dyDescent="0.2">
      <c r="A226" s="2">
        <v>2010</v>
      </c>
      <c r="B226" s="2">
        <v>2</v>
      </c>
      <c r="D226" s="5">
        <v>5</v>
      </c>
      <c r="E226" s="15">
        <v>0.62356</v>
      </c>
      <c r="F226" s="16">
        <f t="shared" si="146"/>
        <v>9.9639999999999992E-2</v>
      </c>
      <c r="G226" s="15">
        <f t="shared" si="149"/>
        <v>0.72319999999999995</v>
      </c>
      <c r="H226" s="10"/>
      <c r="I226" s="5">
        <f t="shared" si="144"/>
        <v>9.64</v>
      </c>
      <c r="J226" s="15">
        <f t="shared" ref="J226:J231" si="154">+E226</f>
        <v>0.62356</v>
      </c>
      <c r="K226" s="16">
        <v>8.5139999999999993E-2</v>
      </c>
      <c r="L226" s="15">
        <f t="shared" si="150"/>
        <v>0.7087</v>
      </c>
      <c r="M226" s="10"/>
      <c r="N226" s="5">
        <f t="shared" si="145"/>
        <v>102.09</v>
      </c>
      <c r="O226" s="17">
        <f t="shared" ref="O226:O231" si="155">+E226</f>
        <v>0.62356</v>
      </c>
      <c r="P226" s="14">
        <v>6.2140000000000001E-2</v>
      </c>
      <c r="Q226" s="17">
        <f t="shared" si="151"/>
        <v>0.68569999999999998</v>
      </c>
      <c r="R226" s="10"/>
      <c r="S226" s="2">
        <f t="shared" si="152"/>
        <v>2</v>
      </c>
      <c r="T226" s="2">
        <f t="shared" si="153"/>
        <v>2010</v>
      </c>
    </row>
    <row r="227" spans="1:20" ht="15" x14ac:dyDescent="0.2">
      <c r="A227" s="2">
        <v>2010</v>
      </c>
      <c r="B227" s="2">
        <v>3</v>
      </c>
      <c r="D227" s="5">
        <v>5</v>
      </c>
      <c r="E227" s="15">
        <v>0.57338999999999996</v>
      </c>
      <c r="F227" s="16">
        <f t="shared" si="146"/>
        <v>9.9639999999999992E-2</v>
      </c>
      <c r="G227" s="15">
        <f t="shared" si="149"/>
        <v>0.67302999999999991</v>
      </c>
      <c r="H227" s="10"/>
      <c r="I227" s="5">
        <f t="shared" si="144"/>
        <v>9.64</v>
      </c>
      <c r="J227" s="15">
        <f t="shared" si="154"/>
        <v>0.57338999999999996</v>
      </c>
      <c r="K227" s="16">
        <v>8.5139999999999993E-2</v>
      </c>
      <c r="L227" s="15">
        <f t="shared" si="150"/>
        <v>0.65852999999999995</v>
      </c>
      <c r="M227" s="10"/>
      <c r="N227" s="5">
        <f t="shared" si="145"/>
        <v>102.09</v>
      </c>
      <c r="O227" s="17">
        <f t="shared" si="155"/>
        <v>0.57338999999999996</v>
      </c>
      <c r="P227" s="14">
        <v>6.2140000000000001E-2</v>
      </c>
      <c r="Q227" s="17">
        <f t="shared" si="151"/>
        <v>0.63552999999999993</v>
      </c>
      <c r="R227" s="10"/>
      <c r="S227" s="2">
        <f t="shared" si="152"/>
        <v>3</v>
      </c>
      <c r="T227" s="2">
        <f t="shared" si="153"/>
        <v>2010</v>
      </c>
    </row>
    <row r="228" spans="1:20" ht="15" x14ac:dyDescent="0.2">
      <c r="A228" s="2">
        <v>2010</v>
      </c>
      <c r="B228" s="2">
        <v>4</v>
      </c>
      <c r="D228" s="5">
        <v>5</v>
      </c>
      <c r="E228" s="15">
        <v>0.60385999999999995</v>
      </c>
      <c r="F228" s="16">
        <f t="shared" si="146"/>
        <v>9.9639999999999992E-2</v>
      </c>
      <c r="G228" s="15">
        <f t="shared" ref="G228:G233" si="156">(E228+F228)</f>
        <v>0.7034999999999999</v>
      </c>
      <c r="H228" s="10"/>
      <c r="I228" s="5">
        <f t="shared" si="144"/>
        <v>9.64</v>
      </c>
      <c r="J228" s="15">
        <f t="shared" si="154"/>
        <v>0.60385999999999995</v>
      </c>
      <c r="K228" s="16">
        <v>8.5139999999999993E-2</v>
      </c>
      <c r="L228" s="15">
        <f t="shared" ref="L228:L233" si="157">(J228+K228)</f>
        <v>0.68899999999999995</v>
      </c>
      <c r="M228" s="10"/>
      <c r="N228" s="5">
        <f t="shared" si="145"/>
        <v>102.09</v>
      </c>
      <c r="O228" s="17">
        <f t="shared" si="155"/>
        <v>0.60385999999999995</v>
      </c>
      <c r="P228" s="14">
        <v>6.2140000000000001E-2</v>
      </c>
      <c r="Q228" s="17">
        <f t="shared" ref="Q228:Q233" si="158">(O228+P228)</f>
        <v>0.66599999999999993</v>
      </c>
      <c r="R228" s="10"/>
      <c r="S228" s="2">
        <f t="shared" si="152"/>
        <v>4</v>
      </c>
      <c r="T228" s="2">
        <f t="shared" si="153"/>
        <v>2010</v>
      </c>
    </row>
    <row r="229" spans="1:20" ht="15" x14ac:dyDescent="0.2">
      <c r="A229" s="2">
        <v>2010</v>
      </c>
      <c r="B229" s="2">
        <v>5</v>
      </c>
      <c r="D229" s="5">
        <v>5</v>
      </c>
      <c r="E229" s="15">
        <v>0.40098</v>
      </c>
      <c r="F229" s="16">
        <f t="shared" si="146"/>
        <v>9.9639999999999992E-2</v>
      </c>
      <c r="G229" s="15">
        <f t="shared" si="156"/>
        <v>0.50061999999999995</v>
      </c>
      <c r="H229" s="10"/>
      <c r="I229" s="5">
        <f t="shared" si="144"/>
        <v>9.64</v>
      </c>
      <c r="J229" s="15">
        <f t="shared" si="154"/>
        <v>0.40098</v>
      </c>
      <c r="K229" s="16">
        <v>8.5139999999999993E-2</v>
      </c>
      <c r="L229" s="15">
        <f t="shared" si="157"/>
        <v>0.48612</v>
      </c>
      <c r="M229" s="10"/>
      <c r="N229" s="5">
        <f t="shared" si="145"/>
        <v>102.09</v>
      </c>
      <c r="O229" s="17">
        <f t="shared" si="155"/>
        <v>0.40098</v>
      </c>
      <c r="P229" s="14">
        <v>6.2140000000000001E-2</v>
      </c>
      <c r="Q229" s="17">
        <f t="shared" si="158"/>
        <v>0.46311999999999998</v>
      </c>
      <c r="R229" s="10"/>
      <c r="S229" s="2">
        <f t="shared" ref="S229:S234" si="159">+B229</f>
        <v>5</v>
      </c>
      <c r="T229" s="2">
        <f t="shared" ref="T229:T234" si="160">+A229</f>
        <v>2010</v>
      </c>
    </row>
    <row r="230" spans="1:20" ht="15" x14ac:dyDescent="0.2">
      <c r="A230" s="2">
        <v>2010</v>
      </c>
      <c r="B230" s="2">
        <v>6</v>
      </c>
      <c r="D230" s="5">
        <v>5</v>
      </c>
      <c r="E230" s="15">
        <v>0.62046999999999997</v>
      </c>
      <c r="F230" s="16">
        <f t="shared" si="146"/>
        <v>9.9639999999999992E-2</v>
      </c>
      <c r="G230" s="15">
        <f t="shared" si="156"/>
        <v>0.72010999999999992</v>
      </c>
      <c r="H230" s="10"/>
      <c r="I230" s="5">
        <f t="shared" si="144"/>
        <v>9.64</v>
      </c>
      <c r="J230" s="15">
        <f t="shared" si="154"/>
        <v>0.62046999999999997</v>
      </c>
      <c r="K230" s="16">
        <v>8.5139999999999993E-2</v>
      </c>
      <c r="L230" s="15">
        <f t="shared" si="157"/>
        <v>0.70560999999999996</v>
      </c>
      <c r="M230" s="10"/>
      <c r="N230" s="5">
        <f t="shared" si="145"/>
        <v>102.09</v>
      </c>
      <c r="O230" s="17">
        <f t="shared" si="155"/>
        <v>0.62046999999999997</v>
      </c>
      <c r="P230" s="14">
        <v>6.2140000000000001E-2</v>
      </c>
      <c r="Q230" s="17">
        <f t="shared" si="158"/>
        <v>0.68260999999999994</v>
      </c>
      <c r="R230" s="10"/>
      <c r="S230" s="2">
        <f t="shared" si="159"/>
        <v>6</v>
      </c>
      <c r="T230" s="2">
        <f t="shared" si="160"/>
        <v>2010</v>
      </c>
    </row>
    <row r="231" spans="1:20" ht="15" x14ac:dyDescent="0.2">
      <c r="A231" s="2">
        <v>2010</v>
      </c>
      <c r="B231" s="2">
        <v>7</v>
      </c>
      <c r="D231" s="5">
        <v>5</v>
      </c>
      <c r="E231" s="15">
        <v>0.62422999999999995</v>
      </c>
      <c r="F231" s="16">
        <f t="shared" si="146"/>
        <v>9.9639999999999992E-2</v>
      </c>
      <c r="G231" s="15">
        <f t="shared" si="156"/>
        <v>0.7238699999999999</v>
      </c>
      <c r="H231" s="10"/>
      <c r="I231" s="5">
        <f t="shared" si="144"/>
        <v>9.64</v>
      </c>
      <c r="J231" s="15">
        <f t="shared" si="154"/>
        <v>0.62422999999999995</v>
      </c>
      <c r="K231" s="16">
        <v>8.5139999999999993E-2</v>
      </c>
      <c r="L231" s="15">
        <f t="shared" si="157"/>
        <v>0.70936999999999995</v>
      </c>
      <c r="M231" s="10"/>
      <c r="N231" s="5">
        <f t="shared" si="145"/>
        <v>102.09</v>
      </c>
      <c r="O231" s="17">
        <f t="shared" si="155"/>
        <v>0.62422999999999995</v>
      </c>
      <c r="P231" s="14">
        <v>6.2140000000000001E-2</v>
      </c>
      <c r="Q231" s="17">
        <f t="shared" si="158"/>
        <v>0.68636999999999992</v>
      </c>
      <c r="R231" s="10"/>
      <c r="S231" s="2">
        <f t="shared" si="159"/>
        <v>7</v>
      </c>
      <c r="T231" s="2">
        <f t="shared" si="160"/>
        <v>2010</v>
      </c>
    </row>
    <row r="232" spans="1:20" ht="15" x14ac:dyDescent="0.2">
      <c r="A232" s="2">
        <v>2010</v>
      </c>
      <c r="B232" s="2">
        <v>8</v>
      </c>
      <c r="D232" s="5">
        <v>5</v>
      </c>
      <c r="E232" s="15">
        <v>0.62451000000000001</v>
      </c>
      <c r="F232" s="16">
        <f t="shared" ref="F232:F242" si="161">0.08564+0.0159</f>
        <v>0.10153999999999999</v>
      </c>
      <c r="G232" s="15">
        <f t="shared" si="156"/>
        <v>0.72604999999999997</v>
      </c>
      <c r="H232" s="10"/>
      <c r="I232" s="5">
        <f t="shared" ref="I232:I242" si="162">7.5+2.22</f>
        <v>9.7200000000000006</v>
      </c>
      <c r="J232" s="15">
        <f t="shared" ref="J232:J237" si="163">+E232</f>
        <v>0.62451000000000001</v>
      </c>
      <c r="K232" s="16">
        <v>8.5139999999999993E-2</v>
      </c>
      <c r="L232" s="15">
        <f t="shared" si="157"/>
        <v>0.70965</v>
      </c>
      <c r="M232" s="10"/>
      <c r="N232" s="5">
        <f t="shared" ref="N232:N242" si="164">72+25.64</f>
        <v>97.64</v>
      </c>
      <c r="O232" s="17">
        <f t="shared" ref="O232:O237" si="165">+E232</f>
        <v>0.62451000000000001</v>
      </c>
      <c r="P232" s="14">
        <v>6.2140000000000001E-2</v>
      </c>
      <c r="Q232" s="17">
        <f t="shared" si="158"/>
        <v>0.68664999999999998</v>
      </c>
      <c r="R232" s="10"/>
      <c r="S232" s="2">
        <f t="shared" si="159"/>
        <v>8</v>
      </c>
      <c r="T232" s="2">
        <f t="shared" si="160"/>
        <v>2010</v>
      </c>
    </row>
    <row r="233" spans="1:20" ht="15" x14ac:dyDescent="0.2">
      <c r="A233" s="2">
        <v>2010</v>
      </c>
      <c r="B233" s="2">
        <v>9</v>
      </c>
      <c r="D233" s="5">
        <v>5</v>
      </c>
      <c r="E233" s="15">
        <v>0.62480999999999998</v>
      </c>
      <c r="F233" s="16">
        <f t="shared" si="161"/>
        <v>0.10153999999999999</v>
      </c>
      <c r="G233" s="15">
        <f t="shared" si="156"/>
        <v>0.72634999999999994</v>
      </c>
      <c r="H233" s="10"/>
      <c r="I233" s="5">
        <f t="shared" si="162"/>
        <v>9.7200000000000006</v>
      </c>
      <c r="J233" s="15">
        <f t="shared" si="163"/>
        <v>0.62480999999999998</v>
      </c>
      <c r="K233" s="16">
        <v>8.5139999999999993E-2</v>
      </c>
      <c r="L233" s="15">
        <f t="shared" si="157"/>
        <v>0.70994999999999997</v>
      </c>
      <c r="M233" s="10"/>
      <c r="N233" s="5">
        <f t="shared" si="164"/>
        <v>97.64</v>
      </c>
      <c r="O233" s="17">
        <f t="shared" si="165"/>
        <v>0.62480999999999998</v>
      </c>
      <c r="P233" s="14">
        <v>6.2140000000000001E-2</v>
      </c>
      <c r="Q233" s="17">
        <f t="shared" si="158"/>
        <v>0.68694999999999995</v>
      </c>
      <c r="R233" s="10"/>
      <c r="S233" s="2">
        <f t="shared" si="159"/>
        <v>9</v>
      </c>
      <c r="T233" s="2">
        <f t="shared" si="160"/>
        <v>2010</v>
      </c>
    </row>
    <row r="234" spans="1:20" ht="15" x14ac:dyDescent="0.2">
      <c r="A234" s="2">
        <v>2010</v>
      </c>
      <c r="B234" s="2">
        <v>10</v>
      </c>
      <c r="D234" s="5">
        <v>5</v>
      </c>
      <c r="E234" s="15">
        <v>0.62480999999999998</v>
      </c>
      <c r="F234" s="16">
        <f t="shared" si="161"/>
        <v>0.10153999999999999</v>
      </c>
      <c r="G234" s="15">
        <f t="shared" ref="G234:G239" si="166">(E234+F234)</f>
        <v>0.72634999999999994</v>
      </c>
      <c r="H234" s="10"/>
      <c r="I234" s="5">
        <f t="shared" si="162"/>
        <v>9.7200000000000006</v>
      </c>
      <c r="J234" s="15">
        <f t="shared" si="163"/>
        <v>0.62480999999999998</v>
      </c>
      <c r="K234" s="16">
        <v>8.5139999999999993E-2</v>
      </c>
      <c r="L234" s="15">
        <f t="shared" ref="L234:L239" si="167">(J234+K234)</f>
        <v>0.70994999999999997</v>
      </c>
      <c r="M234" s="10"/>
      <c r="N234" s="5">
        <f t="shared" si="164"/>
        <v>97.64</v>
      </c>
      <c r="O234" s="17">
        <f t="shared" si="165"/>
        <v>0.62480999999999998</v>
      </c>
      <c r="P234" s="14">
        <v>6.2140000000000001E-2</v>
      </c>
      <c r="Q234" s="17">
        <f t="shared" ref="Q234:Q239" si="168">(O234+P234)</f>
        <v>0.68694999999999995</v>
      </c>
      <c r="R234" s="10"/>
      <c r="S234" s="2">
        <f t="shared" si="159"/>
        <v>10</v>
      </c>
      <c r="T234" s="2">
        <f t="shared" si="160"/>
        <v>2010</v>
      </c>
    </row>
    <row r="235" spans="1:20" ht="15" x14ac:dyDescent="0.2">
      <c r="A235" s="2">
        <v>2010</v>
      </c>
      <c r="B235" s="2">
        <v>11</v>
      </c>
      <c r="D235" s="5">
        <v>5</v>
      </c>
      <c r="E235" s="15">
        <v>0.54769999999999996</v>
      </c>
      <c r="F235" s="16">
        <f t="shared" si="161"/>
        <v>0.10153999999999999</v>
      </c>
      <c r="G235" s="15">
        <f t="shared" si="166"/>
        <v>0.64923999999999993</v>
      </c>
      <c r="H235" s="10"/>
      <c r="I235" s="5">
        <f t="shared" si="162"/>
        <v>9.7200000000000006</v>
      </c>
      <c r="J235" s="15">
        <f t="shared" si="163"/>
        <v>0.54769999999999996</v>
      </c>
      <c r="K235" s="16">
        <v>8.5139999999999993E-2</v>
      </c>
      <c r="L235" s="15">
        <f t="shared" si="167"/>
        <v>0.63283999999999996</v>
      </c>
      <c r="M235" s="10"/>
      <c r="N235" s="5">
        <f t="shared" si="164"/>
        <v>97.64</v>
      </c>
      <c r="O235" s="17">
        <f t="shared" si="165"/>
        <v>0.54769999999999996</v>
      </c>
      <c r="P235" s="14">
        <v>6.2140000000000001E-2</v>
      </c>
      <c r="Q235" s="17">
        <f t="shared" si="168"/>
        <v>0.60983999999999994</v>
      </c>
      <c r="R235" s="10"/>
      <c r="S235" s="2">
        <f t="shared" ref="S235:S240" si="169">+B235</f>
        <v>11</v>
      </c>
      <c r="T235" s="2">
        <f t="shared" ref="T235:T240" si="170">+A235</f>
        <v>2010</v>
      </c>
    </row>
    <row r="236" spans="1:20" ht="15" x14ac:dyDescent="0.2">
      <c r="A236" s="2">
        <v>2010</v>
      </c>
      <c r="B236" s="2">
        <v>12</v>
      </c>
      <c r="D236" s="5">
        <v>5</v>
      </c>
      <c r="E236" s="15">
        <v>0.52947999999999995</v>
      </c>
      <c r="F236" s="16">
        <f t="shared" si="161"/>
        <v>0.10153999999999999</v>
      </c>
      <c r="G236" s="15">
        <f t="shared" si="166"/>
        <v>0.63101999999999991</v>
      </c>
      <c r="H236" s="10"/>
      <c r="I236" s="5">
        <f t="shared" si="162"/>
        <v>9.7200000000000006</v>
      </c>
      <c r="J236" s="15">
        <f t="shared" si="163"/>
        <v>0.52947999999999995</v>
      </c>
      <c r="K236" s="16">
        <v>8.5139999999999993E-2</v>
      </c>
      <c r="L236" s="15">
        <f t="shared" si="167"/>
        <v>0.61461999999999994</v>
      </c>
      <c r="M236" s="10"/>
      <c r="N236" s="5">
        <f t="shared" si="164"/>
        <v>97.64</v>
      </c>
      <c r="O236" s="17">
        <f t="shared" si="165"/>
        <v>0.52947999999999995</v>
      </c>
      <c r="P236" s="14">
        <v>6.2140000000000001E-2</v>
      </c>
      <c r="Q236" s="17">
        <f t="shared" si="168"/>
        <v>0.59161999999999992</v>
      </c>
      <c r="R236" s="10"/>
      <c r="S236" s="2">
        <f t="shared" si="169"/>
        <v>12</v>
      </c>
      <c r="T236" s="2">
        <f t="shared" si="170"/>
        <v>2010</v>
      </c>
    </row>
    <row r="237" spans="1:20" ht="15" x14ac:dyDescent="0.2">
      <c r="A237" s="2">
        <v>2011</v>
      </c>
      <c r="B237" s="2">
        <v>1</v>
      </c>
      <c r="D237" s="5">
        <v>5</v>
      </c>
      <c r="E237" s="15">
        <v>0.56201999999999996</v>
      </c>
      <c r="F237" s="16">
        <f t="shared" si="161"/>
        <v>0.10153999999999999</v>
      </c>
      <c r="G237" s="15">
        <f t="shared" si="166"/>
        <v>0.66355999999999993</v>
      </c>
      <c r="H237" s="10"/>
      <c r="I237" s="5">
        <f t="shared" si="162"/>
        <v>9.7200000000000006</v>
      </c>
      <c r="J237" s="15">
        <f t="shared" si="163"/>
        <v>0.56201999999999996</v>
      </c>
      <c r="K237" s="16">
        <v>8.5139999999999993E-2</v>
      </c>
      <c r="L237" s="15">
        <f t="shared" si="167"/>
        <v>0.64715999999999996</v>
      </c>
      <c r="M237" s="10"/>
      <c r="N237" s="5">
        <f t="shared" si="164"/>
        <v>97.64</v>
      </c>
      <c r="O237" s="17">
        <f t="shared" si="165"/>
        <v>0.56201999999999996</v>
      </c>
      <c r="P237" s="14">
        <v>6.2140000000000001E-2</v>
      </c>
      <c r="Q237" s="17">
        <f t="shared" si="168"/>
        <v>0.62415999999999994</v>
      </c>
      <c r="R237" s="10"/>
      <c r="S237" s="2">
        <f t="shared" si="169"/>
        <v>1</v>
      </c>
      <c r="T237" s="2">
        <f t="shared" si="170"/>
        <v>2011</v>
      </c>
    </row>
    <row r="238" spans="1:20" ht="15" x14ac:dyDescent="0.2">
      <c r="A238" s="2">
        <v>2011</v>
      </c>
      <c r="B238" s="2">
        <v>2</v>
      </c>
      <c r="D238" s="5">
        <v>5</v>
      </c>
      <c r="E238" s="15">
        <v>0.54630000000000001</v>
      </c>
      <c r="F238" s="16">
        <f t="shared" si="161"/>
        <v>0.10153999999999999</v>
      </c>
      <c r="G238" s="15">
        <f t="shared" si="166"/>
        <v>0.64783999999999997</v>
      </c>
      <c r="H238" s="10"/>
      <c r="I238" s="5">
        <f t="shared" si="162"/>
        <v>9.7200000000000006</v>
      </c>
      <c r="J238" s="15">
        <f t="shared" ref="J238:J243" si="171">+E238</f>
        <v>0.54630000000000001</v>
      </c>
      <c r="K238" s="16">
        <v>8.5139999999999993E-2</v>
      </c>
      <c r="L238" s="15">
        <f t="shared" si="167"/>
        <v>0.63144</v>
      </c>
      <c r="M238" s="10"/>
      <c r="N238" s="5">
        <f t="shared" si="164"/>
        <v>97.64</v>
      </c>
      <c r="O238" s="17">
        <f t="shared" ref="O238:O243" si="172">+E238</f>
        <v>0.54630000000000001</v>
      </c>
      <c r="P238" s="14">
        <v>6.2140000000000001E-2</v>
      </c>
      <c r="Q238" s="17">
        <f t="shared" si="168"/>
        <v>0.60843999999999998</v>
      </c>
      <c r="R238" s="10"/>
      <c r="S238" s="2">
        <f t="shared" si="169"/>
        <v>2</v>
      </c>
      <c r="T238" s="2">
        <f t="shared" si="170"/>
        <v>2011</v>
      </c>
    </row>
    <row r="239" spans="1:20" ht="15" x14ac:dyDescent="0.2">
      <c r="A239" s="2">
        <v>2011</v>
      </c>
      <c r="B239" s="2">
        <v>3</v>
      </c>
      <c r="D239" s="5">
        <v>5</v>
      </c>
      <c r="E239" s="15">
        <v>0.55511999999999995</v>
      </c>
      <c r="F239" s="16">
        <f t="shared" si="161"/>
        <v>0.10153999999999999</v>
      </c>
      <c r="G239" s="15">
        <f t="shared" si="166"/>
        <v>0.65665999999999991</v>
      </c>
      <c r="H239" s="10"/>
      <c r="I239" s="5">
        <f t="shared" si="162"/>
        <v>9.7200000000000006</v>
      </c>
      <c r="J239" s="15">
        <f t="shared" si="171"/>
        <v>0.55511999999999995</v>
      </c>
      <c r="K239" s="16">
        <v>8.5139999999999993E-2</v>
      </c>
      <c r="L239" s="15">
        <f t="shared" si="167"/>
        <v>0.64025999999999994</v>
      </c>
      <c r="M239" s="10"/>
      <c r="N239" s="5">
        <f t="shared" si="164"/>
        <v>97.64</v>
      </c>
      <c r="O239" s="17">
        <f t="shared" si="172"/>
        <v>0.55511999999999995</v>
      </c>
      <c r="P239" s="14">
        <v>6.2140000000000001E-2</v>
      </c>
      <c r="Q239" s="17">
        <f t="shared" si="168"/>
        <v>0.61725999999999992</v>
      </c>
      <c r="R239" s="10"/>
      <c r="S239" s="2">
        <f t="shared" si="169"/>
        <v>3</v>
      </c>
      <c r="T239" s="2">
        <f t="shared" si="170"/>
        <v>2011</v>
      </c>
    </row>
    <row r="240" spans="1:20" ht="15" x14ac:dyDescent="0.2">
      <c r="A240" s="2">
        <v>2011</v>
      </c>
      <c r="B240" s="2">
        <v>4</v>
      </c>
      <c r="D240" s="5">
        <v>5</v>
      </c>
      <c r="E240" s="15">
        <v>0.51000999999999996</v>
      </c>
      <c r="F240" s="16">
        <f t="shared" si="161"/>
        <v>0.10153999999999999</v>
      </c>
      <c r="G240" s="15">
        <f t="shared" ref="G240:G245" si="173">(E240+F240)</f>
        <v>0.61154999999999993</v>
      </c>
      <c r="H240" s="10"/>
      <c r="I240" s="5">
        <f t="shared" si="162"/>
        <v>9.7200000000000006</v>
      </c>
      <c r="J240" s="15">
        <f t="shared" si="171"/>
        <v>0.51000999999999996</v>
      </c>
      <c r="K240" s="16">
        <v>8.5139999999999993E-2</v>
      </c>
      <c r="L240" s="15">
        <f t="shared" ref="L240:L245" si="174">(J240+K240)</f>
        <v>0.59514999999999996</v>
      </c>
      <c r="M240" s="10"/>
      <c r="N240" s="5">
        <f t="shared" si="164"/>
        <v>97.64</v>
      </c>
      <c r="O240" s="17">
        <f t="shared" si="172"/>
        <v>0.51000999999999996</v>
      </c>
      <c r="P240" s="14">
        <v>6.2140000000000001E-2</v>
      </c>
      <c r="Q240" s="17">
        <f t="shared" ref="Q240:Q245" si="175">(O240+P240)</f>
        <v>0.57214999999999994</v>
      </c>
      <c r="R240" s="10"/>
      <c r="S240" s="2">
        <f t="shared" si="169"/>
        <v>4</v>
      </c>
      <c r="T240" s="2">
        <f t="shared" si="170"/>
        <v>2011</v>
      </c>
    </row>
    <row r="241" spans="1:20" ht="15" x14ac:dyDescent="0.2">
      <c r="A241" s="2">
        <v>2011</v>
      </c>
      <c r="B241" s="2">
        <v>5</v>
      </c>
      <c r="D241" s="5">
        <v>5</v>
      </c>
      <c r="E241" s="15">
        <v>0.47236</v>
      </c>
      <c r="F241" s="16">
        <f t="shared" si="161"/>
        <v>0.10153999999999999</v>
      </c>
      <c r="G241" s="15">
        <f t="shared" si="173"/>
        <v>0.57389999999999997</v>
      </c>
      <c r="H241" s="10"/>
      <c r="I241" s="5">
        <f t="shared" si="162"/>
        <v>9.7200000000000006</v>
      </c>
      <c r="J241" s="15">
        <f t="shared" si="171"/>
        <v>0.47236</v>
      </c>
      <c r="K241" s="16">
        <v>8.5139999999999993E-2</v>
      </c>
      <c r="L241" s="15">
        <f t="shared" si="174"/>
        <v>0.5575</v>
      </c>
      <c r="M241" s="10"/>
      <c r="N241" s="5">
        <f t="shared" si="164"/>
        <v>97.64</v>
      </c>
      <c r="O241" s="17">
        <f t="shared" si="172"/>
        <v>0.47236</v>
      </c>
      <c r="P241" s="14">
        <v>6.2140000000000001E-2</v>
      </c>
      <c r="Q241" s="17">
        <f t="shared" si="175"/>
        <v>0.53449999999999998</v>
      </c>
      <c r="R241" s="10"/>
      <c r="S241" s="2">
        <f t="shared" ref="S241:S246" si="176">+B241</f>
        <v>5</v>
      </c>
      <c r="T241" s="2">
        <f t="shared" ref="T241:T246" si="177">+A241</f>
        <v>2011</v>
      </c>
    </row>
    <row r="242" spans="1:20" ht="15" x14ac:dyDescent="0.2">
      <c r="A242" s="2">
        <v>2011</v>
      </c>
      <c r="B242" s="2">
        <v>6</v>
      </c>
      <c r="D242" s="5">
        <v>5</v>
      </c>
      <c r="E242" s="15">
        <v>0.54196</v>
      </c>
      <c r="F242" s="16">
        <f t="shared" si="161"/>
        <v>0.10153999999999999</v>
      </c>
      <c r="G242" s="15">
        <f t="shared" si="173"/>
        <v>0.64349999999999996</v>
      </c>
      <c r="H242" s="10"/>
      <c r="I242" s="5">
        <f t="shared" si="162"/>
        <v>9.7200000000000006</v>
      </c>
      <c r="J242" s="15">
        <f t="shared" si="171"/>
        <v>0.54196</v>
      </c>
      <c r="K242" s="16">
        <v>8.5139999999999993E-2</v>
      </c>
      <c r="L242" s="15">
        <f t="shared" si="174"/>
        <v>0.62709999999999999</v>
      </c>
      <c r="M242" s="10"/>
      <c r="N242" s="5">
        <f t="shared" si="164"/>
        <v>97.64</v>
      </c>
      <c r="O242" s="17">
        <f t="shared" si="172"/>
        <v>0.54196</v>
      </c>
      <c r="P242" s="14">
        <v>6.2140000000000001E-2</v>
      </c>
      <c r="Q242" s="17">
        <f t="shared" si="175"/>
        <v>0.60409999999999997</v>
      </c>
      <c r="R242" s="10"/>
      <c r="S242" s="2">
        <f t="shared" si="176"/>
        <v>6</v>
      </c>
      <c r="T242" s="2">
        <f t="shared" si="177"/>
        <v>2011</v>
      </c>
    </row>
    <row r="243" spans="1:20" ht="15" x14ac:dyDescent="0.2">
      <c r="A243" s="2">
        <v>2011</v>
      </c>
      <c r="B243" s="2">
        <v>7</v>
      </c>
      <c r="D243" s="5">
        <v>5</v>
      </c>
      <c r="E243" s="15">
        <v>0.60895999999999995</v>
      </c>
      <c r="F243" s="16">
        <f t="shared" ref="F243:F248" si="178">0.08564+0.0158</f>
        <v>0.10144</v>
      </c>
      <c r="G243" s="15">
        <f t="shared" si="173"/>
        <v>0.71039999999999992</v>
      </c>
      <c r="H243" s="10"/>
      <c r="I243" s="5">
        <f t="shared" ref="I243:I248" si="179">7.5+2.41</f>
        <v>9.91</v>
      </c>
      <c r="J243" s="15">
        <f t="shared" si="171"/>
        <v>0.60895999999999995</v>
      </c>
      <c r="K243" s="16">
        <v>8.5139999999999993E-2</v>
      </c>
      <c r="L243" s="15">
        <f t="shared" si="174"/>
        <v>0.69409999999999994</v>
      </c>
      <c r="M243" s="10"/>
      <c r="N243" s="5">
        <f t="shared" ref="N243:N248" si="180">72+28.29</f>
        <v>100.28999999999999</v>
      </c>
      <c r="O243" s="17">
        <f t="shared" si="172"/>
        <v>0.60895999999999995</v>
      </c>
      <c r="P243" s="14">
        <v>6.2140000000000001E-2</v>
      </c>
      <c r="Q243" s="17">
        <f t="shared" si="175"/>
        <v>0.67109999999999992</v>
      </c>
      <c r="R243" s="10"/>
      <c r="S243" s="2">
        <f t="shared" si="176"/>
        <v>7</v>
      </c>
      <c r="T243" s="2">
        <f t="shared" si="177"/>
        <v>2011</v>
      </c>
    </row>
    <row r="244" spans="1:20" ht="15" x14ac:dyDescent="0.2">
      <c r="A244" s="2">
        <v>2011</v>
      </c>
      <c r="B244" s="2">
        <v>8</v>
      </c>
      <c r="D244" s="5">
        <v>5</v>
      </c>
      <c r="E244" s="15">
        <v>0.62041000000000002</v>
      </c>
      <c r="F244" s="16">
        <f t="shared" si="178"/>
        <v>0.10144</v>
      </c>
      <c r="G244" s="15">
        <f t="shared" si="173"/>
        <v>0.72184999999999999</v>
      </c>
      <c r="H244" s="10"/>
      <c r="I244" s="5">
        <f t="shared" si="179"/>
        <v>9.91</v>
      </c>
      <c r="J244" s="15">
        <f t="shared" ref="J244:J249" si="181">+E244</f>
        <v>0.62041000000000002</v>
      </c>
      <c r="K244" s="16">
        <v>8.5139999999999993E-2</v>
      </c>
      <c r="L244" s="15">
        <f t="shared" si="174"/>
        <v>0.70555000000000001</v>
      </c>
      <c r="M244" s="10"/>
      <c r="N244" s="5">
        <f t="shared" si="180"/>
        <v>100.28999999999999</v>
      </c>
      <c r="O244" s="17">
        <f t="shared" ref="O244:O249" si="182">+E244</f>
        <v>0.62041000000000002</v>
      </c>
      <c r="P244" s="14">
        <v>6.2140000000000001E-2</v>
      </c>
      <c r="Q244" s="17">
        <f t="shared" si="175"/>
        <v>0.68254999999999999</v>
      </c>
      <c r="R244" s="10"/>
      <c r="S244" s="2">
        <f t="shared" si="176"/>
        <v>8</v>
      </c>
      <c r="T244" s="2">
        <f t="shared" si="177"/>
        <v>2011</v>
      </c>
    </row>
    <row r="245" spans="1:20" ht="15" x14ac:dyDescent="0.2">
      <c r="A245" s="2">
        <v>2011</v>
      </c>
      <c r="B245" s="2">
        <v>9</v>
      </c>
      <c r="D245" s="5">
        <v>5</v>
      </c>
      <c r="E245" s="15">
        <v>0.62041000000000002</v>
      </c>
      <c r="F245" s="16">
        <f t="shared" si="178"/>
        <v>0.10144</v>
      </c>
      <c r="G245" s="15">
        <f t="shared" si="173"/>
        <v>0.72184999999999999</v>
      </c>
      <c r="H245" s="10"/>
      <c r="I245" s="5">
        <f t="shared" si="179"/>
        <v>9.91</v>
      </c>
      <c r="J245" s="15">
        <f t="shared" si="181"/>
        <v>0.62041000000000002</v>
      </c>
      <c r="K245" s="16">
        <v>8.5139999999999993E-2</v>
      </c>
      <c r="L245" s="15">
        <f t="shared" si="174"/>
        <v>0.70555000000000001</v>
      </c>
      <c r="M245" s="10"/>
      <c r="N245" s="5">
        <f t="shared" si="180"/>
        <v>100.28999999999999</v>
      </c>
      <c r="O245" s="17">
        <f t="shared" si="182"/>
        <v>0.62041000000000002</v>
      </c>
      <c r="P245" s="14">
        <v>6.2140000000000001E-2</v>
      </c>
      <c r="Q245" s="17">
        <f t="shared" si="175"/>
        <v>0.68254999999999999</v>
      </c>
      <c r="R245" s="10"/>
      <c r="S245" s="2">
        <f t="shared" si="176"/>
        <v>9</v>
      </c>
      <c r="T245" s="2">
        <f t="shared" si="177"/>
        <v>2011</v>
      </c>
    </row>
    <row r="246" spans="1:20" ht="15" x14ac:dyDescent="0.2">
      <c r="A246" s="2">
        <v>2011</v>
      </c>
      <c r="B246" s="2">
        <v>10</v>
      </c>
      <c r="D246" s="5">
        <v>5</v>
      </c>
      <c r="E246" s="15">
        <v>0.62041000000000002</v>
      </c>
      <c r="F246" s="16">
        <f t="shared" si="178"/>
        <v>0.10144</v>
      </c>
      <c r="G246" s="15">
        <f t="shared" ref="G246:G251" si="183">(E246+F246)</f>
        <v>0.72184999999999999</v>
      </c>
      <c r="H246" s="10"/>
      <c r="I246" s="5">
        <f t="shared" si="179"/>
        <v>9.91</v>
      </c>
      <c r="J246" s="15">
        <f t="shared" si="181"/>
        <v>0.62041000000000002</v>
      </c>
      <c r="K246" s="16">
        <v>8.5139999999999993E-2</v>
      </c>
      <c r="L246" s="15">
        <f t="shared" ref="L246:L251" si="184">(J246+K246)</f>
        <v>0.70555000000000001</v>
      </c>
      <c r="M246" s="10"/>
      <c r="N246" s="5">
        <f t="shared" si="180"/>
        <v>100.28999999999999</v>
      </c>
      <c r="O246" s="17">
        <f t="shared" si="182"/>
        <v>0.62041000000000002</v>
      </c>
      <c r="P246" s="14">
        <v>6.2140000000000001E-2</v>
      </c>
      <c r="Q246" s="17">
        <f t="shared" ref="Q246:Q251" si="185">(O246+P246)</f>
        <v>0.68254999999999999</v>
      </c>
      <c r="R246" s="10"/>
      <c r="S246" s="2">
        <f t="shared" si="176"/>
        <v>10</v>
      </c>
      <c r="T246" s="2">
        <f t="shared" si="177"/>
        <v>2011</v>
      </c>
    </row>
    <row r="247" spans="1:20" ht="15" x14ac:dyDescent="0.2">
      <c r="A247" s="2">
        <v>2011</v>
      </c>
      <c r="B247" s="2">
        <v>11</v>
      </c>
      <c r="D247" s="5">
        <v>5</v>
      </c>
      <c r="E247" s="15">
        <v>0.57101999999999997</v>
      </c>
      <c r="F247" s="16">
        <f t="shared" si="178"/>
        <v>0.10144</v>
      </c>
      <c r="G247" s="15">
        <f t="shared" si="183"/>
        <v>0.67245999999999995</v>
      </c>
      <c r="H247" s="10"/>
      <c r="I247" s="5">
        <f t="shared" si="179"/>
        <v>9.91</v>
      </c>
      <c r="J247" s="15">
        <f t="shared" si="181"/>
        <v>0.57101999999999997</v>
      </c>
      <c r="K247" s="16">
        <v>8.5139999999999993E-2</v>
      </c>
      <c r="L247" s="15">
        <f t="shared" si="184"/>
        <v>0.65615999999999997</v>
      </c>
      <c r="M247" s="10"/>
      <c r="N247" s="5">
        <f t="shared" si="180"/>
        <v>100.28999999999999</v>
      </c>
      <c r="O247" s="17">
        <f t="shared" si="182"/>
        <v>0.57101999999999997</v>
      </c>
      <c r="P247" s="14">
        <v>6.2140000000000001E-2</v>
      </c>
      <c r="Q247" s="17">
        <f t="shared" si="185"/>
        <v>0.63315999999999995</v>
      </c>
      <c r="R247" s="10"/>
      <c r="S247" s="2">
        <f t="shared" ref="S247:S252" si="186">+B247</f>
        <v>11</v>
      </c>
      <c r="T247" s="2">
        <f t="shared" ref="T247:T252" si="187">+A247</f>
        <v>2011</v>
      </c>
    </row>
    <row r="248" spans="1:20" ht="15" x14ac:dyDescent="0.2">
      <c r="A248" s="2">
        <v>2011</v>
      </c>
      <c r="B248" s="2">
        <v>12</v>
      </c>
      <c r="D248" s="5">
        <v>5</v>
      </c>
      <c r="E248" s="15">
        <v>0.55725999999999998</v>
      </c>
      <c r="F248" s="16">
        <f t="shared" si="178"/>
        <v>0.10144</v>
      </c>
      <c r="G248" s="15">
        <f t="shared" si="183"/>
        <v>0.65869999999999995</v>
      </c>
      <c r="H248" s="10"/>
      <c r="I248" s="5">
        <f t="shared" si="179"/>
        <v>9.91</v>
      </c>
      <c r="J248" s="15">
        <f t="shared" si="181"/>
        <v>0.55725999999999998</v>
      </c>
      <c r="K248" s="16">
        <v>8.5139999999999993E-2</v>
      </c>
      <c r="L248" s="15">
        <f t="shared" si="184"/>
        <v>0.64239999999999997</v>
      </c>
      <c r="M248" s="10"/>
      <c r="N248" s="5">
        <f t="shared" si="180"/>
        <v>100.28999999999999</v>
      </c>
      <c r="O248" s="17">
        <f t="shared" si="182"/>
        <v>0.55725999999999998</v>
      </c>
      <c r="P248" s="14">
        <v>6.2140000000000001E-2</v>
      </c>
      <c r="Q248" s="17">
        <f t="shared" si="185"/>
        <v>0.61939999999999995</v>
      </c>
      <c r="R248" s="10"/>
      <c r="S248" s="2">
        <f t="shared" si="186"/>
        <v>12</v>
      </c>
      <c r="T248" s="2">
        <f t="shared" si="187"/>
        <v>2011</v>
      </c>
    </row>
    <row r="249" spans="1:20" ht="15" x14ac:dyDescent="0.2">
      <c r="A249" s="2">
        <v>2012</v>
      </c>
      <c r="B249" s="2">
        <v>1</v>
      </c>
      <c r="D249" s="5">
        <v>5</v>
      </c>
      <c r="E249" s="15">
        <v>0.55140999999999996</v>
      </c>
      <c r="F249" s="16">
        <f t="shared" ref="F249:F256" si="188">0.08564+0.0137</f>
        <v>9.9339999999999998E-2</v>
      </c>
      <c r="G249" s="15">
        <f t="shared" si="183"/>
        <v>0.65074999999999994</v>
      </c>
      <c r="H249" s="10"/>
      <c r="I249" s="5">
        <f t="shared" ref="I249:I256" si="189">7.5+2.19</f>
        <v>9.69</v>
      </c>
      <c r="J249" s="15">
        <f t="shared" si="181"/>
        <v>0.55140999999999996</v>
      </c>
      <c r="K249" s="16">
        <v>8.5139999999999993E-2</v>
      </c>
      <c r="L249" s="15">
        <f t="shared" si="184"/>
        <v>0.63654999999999995</v>
      </c>
      <c r="M249" s="10"/>
      <c r="N249" s="5">
        <f t="shared" ref="N249:N256" si="190">72+30.24</f>
        <v>102.24</v>
      </c>
      <c r="O249" s="17">
        <f t="shared" si="182"/>
        <v>0.55140999999999996</v>
      </c>
      <c r="P249" s="14">
        <v>6.2140000000000001E-2</v>
      </c>
      <c r="Q249" s="17">
        <f t="shared" si="185"/>
        <v>0.61354999999999993</v>
      </c>
      <c r="R249" s="10"/>
      <c r="S249" s="2">
        <f t="shared" si="186"/>
        <v>1</v>
      </c>
      <c r="T249" s="2">
        <f t="shared" si="187"/>
        <v>2012</v>
      </c>
    </row>
    <row r="250" spans="1:20" ht="15" x14ac:dyDescent="0.2">
      <c r="A250" s="2">
        <v>2012</v>
      </c>
      <c r="B250" s="2">
        <v>2</v>
      </c>
      <c r="D250" s="5">
        <v>5</v>
      </c>
      <c r="E250" s="15">
        <v>0.48799999999999999</v>
      </c>
      <c r="F250" s="16">
        <f t="shared" si="188"/>
        <v>9.9339999999999998E-2</v>
      </c>
      <c r="G250" s="15">
        <f t="shared" si="183"/>
        <v>0.58733999999999997</v>
      </c>
      <c r="H250" s="10"/>
      <c r="I250" s="5">
        <f t="shared" si="189"/>
        <v>9.69</v>
      </c>
      <c r="J250" s="15">
        <f t="shared" ref="J250:J255" si="191">+E250</f>
        <v>0.48799999999999999</v>
      </c>
      <c r="K250" s="16">
        <v>8.5139999999999993E-2</v>
      </c>
      <c r="L250" s="15">
        <f t="shared" si="184"/>
        <v>0.57313999999999998</v>
      </c>
      <c r="M250" s="10"/>
      <c r="N250" s="5">
        <f t="shared" si="190"/>
        <v>102.24</v>
      </c>
      <c r="O250" s="17">
        <f t="shared" ref="O250:O255" si="192">+E250</f>
        <v>0.48799999999999999</v>
      </c>
      <c r="P250" s="14">
        <v>6.2140000000000001E-2</v>
      </c>
      <c r="Q250" s="17">
        <f t="shared" si="185"/>
        <v>0.55013999999999996</v>
      </c>
      <c r="R250" s="10"/>
      <c r="S250" s="2">
        <f t="shared" si="186"/>
        <v>2</v>
      </c>
      <c r="T250" s="2">
        <f t="shared" si="187"/>
        <v>2012</v>
      </c>
    </row>
    <row r="251" spans="1:20" ht="15" x14ac:dyDescent="0.2">
      <c r="A251" s="2">
        <v>2012</v>
      </c>
      <c r="B251" s="2">
        <v>3</v>
      </c>
      <c r="D251" s="5">
        <v>5</v>
      </c>
      <c r="E251" s="15">
        <v>0.45167000000000002</v>
      </c>
      <c r="F251" s="16">
        <f t="shared" si="188"/>
        <v>9.9339999999999998E-2</v>
      </c>
      <c r="G251" s="15">
        <f t="shared" si="183"/>
        <v>0.55101</v>
      </c>
      <c r="H251" s="10"/>
      <c r="I251" s="5">
        <f t="shared" si="189"/>
        <v>9.69</v>
      </c>
      <c r="J251" s="15">
        <f t="shared" si="191"/>
        <v>0.45167000000000002</v>
      </c>
      <c r="K251" s="16">
        <v>8.5139999999999993E-2</v>
      </c>
      <c r="L251" s="15">
        <f t="shared" si="184"/>
        <v>0.53681000000000001</v>
      </c>
      <c r="M251" s="10"/>
      <c r="N251" s="5">
        <f t="shared" si="190"/>
        <v>102.24</v>
      </c>
      <c r="O251" s="17">
        <f t="shared" si="192"/>
        <v>0.45167000000000002</v>
      </c>
      <c r="P251" s="14">
        <v>6.2140000000000001E-2</v>
      </c>
      <c r="Q251" s="17">
        <f t="shared" si="185"/>
        <v>0.51380999999999999</v>
      </c>
      <c r="R251" s="10"/>
      <c r="S251" s="2">
        <f t="shared" si="186"/>
        <v>3</v>
      </c>
      <c r="T251" s="2">
        <f t="shared" si="187"/>
        <v>2012</v>
      </c>
    </row>
    <row r="252" spans="1:20" ht="15" x14ac:dyDescent="0.2">
      <c r="A252" s="2">
        <v>2012</v>
      </c>
      <c r="B252" s="2">
        <v>4</v>
      </c>
      <c r="D252" s="5">
        <v>5</v>
      </c>
      <c r="E252" s="15">
        <v>0.41106999999999999</v>
      </c>
      <c r="F252" s="16">
        <f t="shared" si="188"/>
        <v>9.9339999999999998E-2</v>
      </c>
      <c r="G252" s="15">
        <f t="shared" ref="G252:G257" si="193">(E252+F252)</f>
        <v>0.51041000000000003</v>
      </c>
      <c r="H252" s="10"/>
      <c r="I252" s="5">
        <f t="shared" si="189"/>
        <v>9.69</v>
      </c>
      <c r="J252" s="15">
        <f t="shared" si="191"/>
        <v>0.41106999999999999</v>
      </c>
      <c r="K252" s="16">
        <v>8.5139999999999993E-2</v>
      </c>
      <c r="L252" s="15">
        <f t="shared" ref="L252:L257" si="194">(J252+K252)</f>
        <v>0.49620999999999998</v>
      </c>
      <c r="M252" s="10"/>
      <c r="N252" s="5">
        <f t="shared" si="190"/>
        <v>102.24</v>
      </c>
      <c r="O252" s="17">
        <f t="shared" si="192"/>
        <v>0.41106999999999999</v>
      </c>
      <c r="P252" s="14">
        <v>6.2140000000000001E-2</v>
      </c>
      <c r="Q252" s="17">
        <f t="shared" ref="Q252:Q257" si="195">(O252+P252)</f>
        <v>0.47321000000000002</v>
      </c>
      <c r="R252" s="10"/>
      <c r="S252" s="2">
        <f t="shared" si="186"/>
        <v>4</v>
      </c>
      <c r="T252" s="2">
        <f t="shared" si="187"/>
        <v>2012</v>
      </c>
    </row>
    <row r="253" spans="1:20" ht="15" x14ac:dyDescent="0.2">
      <c r="A253" s="2">
        <v>2012</v>
      </c>
      <c r="B253" s="2">
        <v>5</v>
      </c>
      <c r="D253" s="5">
        <v>5</v>
      </c>
      <c r="E253" s="15">
        <v>0.41624</v>
      </c>
      <c r="F253" s="16">
        <f t="shared" si="188"/>
        <v>9.9339999999999998E-2</v>
      </c>
      <c r="G253" s="15">
        <f t="shared" si="193"/>
        <v>0.51558000000000004</v>
      </c>
      <c r="H253" s="10"/>
      <c r="I253" s="5">
        <f t="shared" si="189"/>
        <v>9.69</v>
      </c>
      <c r="J253" s="15">
        <f t="shared" si="191"/>
        <v>0.41624</v>
      </c>
      <c r="K253" s="16">
        <v>8.5139999999999993E-2</v>
      </c>
      <c r="L253" s="15">
        <f t="shared" si="194"/>
        <v>0.50137999999999994</v>
      </c>
      <c r="M253" s="10"/>
      <c r="N253" s="5">
        <f t="shared" si="190"/>
        <v>102.24</v>
      </c>
      <c r="O253" s="17">
        <f t="shared" si="192"/>
        <v>0.41624</v>
      </c>
      <c r="P253" s="14">
        <v>6.2140000000000001E-2</v>
      </c>
      <c r="Q253" s="17">
        <f t="shared" si="195"/>
        <v>0.47838000000000003</v>
      </c>
      <c r="R253" s="10"/>
      <c r="S253" s="2">
        <f t="shared" ref="S253:S258" si="196">+B253</f>
        <v>5</v>
      </c>
      <c r="T253" s="2">
        <f t="shared" ref="T253:T258" si="197">+A253</f>
        <v>2012</v>
      </c>
    </row>
    <row r="254" spans="1:20" ht="15" x14ac:dyDescent="0.2">
      <c r="A254" s="2">
        <v>2012</v>
      </c>
      <c r="B254" s="2">
        <v>6</v>
      </c>
      <c r="D254" s="5">
        <v>5</v>
      </c>
      <c r="E254" s="15">
        <v>0.31742999999999999</v>
      </c>
      <c r="F254" s="16">
        <f t="shared" si="188"/>
        <v>9.9339999999999998E-2</v>
      </c>
      <c r="G254" s="15">
        <f t="shared" si="193"/>
        <v>0.41676999999999997</v>
      </c>
      <c r="H254" s="10"/>
      <c r="I254" s="5">
        <f t="shared" si="189"/>
        <v>9.69</v>
      </c>
      <c r="J254" s="15">
        <f t="shared" si="191"/>
        <v>0.31742999999999999</v>
      </c>
      <c r="K254" s="16">
        <v>8.5139999999999993E-2</v>
      </c>
      <c r="L254" s="15">
        <f t="shared" si="194"/>
        <v>0.40256999999999998</v>
      </c>
      <c r="M254" s="10"/>
      <c r="N254" s="5">
        <f t="shared" si="190"/>
        <v>102.24</v>
      </c>
      <c r="O254" s="17">
        <f t="shared" si="192"/>
        <v>0.31742999999999999</v>
      </c>
      <c r="P254" s="14">
        <v>6.2140000000000001E-2</v>
      </c>
      <c r="Q254" s="17">
        <f t="shared" si="195"/>
        <v>0.37956999999999996</v>
      </c>
      <c r="R254" s="10"/>
      <c r="S254" s="2">
        <f t="shared" si="196"/>
        <v>6</v>
      </c>
      <c r="T254" s="2">
        <f t="shared" si="197"/>
        <v>2012</v>
      </c>
    </row>
    <row r="255" spans="1:20" ht="15" x14ac:dyDescent="0.2">
      <c r="A255" s="2">
        <v>2012</v>
      </c>
      <c r="B255" s="2">
        <v>7</v>
      </c>
      <c r="D255" s="5">
        <v>5</v>
      </c>
      <c r="E255" s="15">
        <v>0.35955999999999999</v>
      </c>
      <c r="F255" s="16">
        <f t="shared" si="188"/>
        <v>9.9339999999999998E-2</v>
      </c>
      <c r="G255" s="15">
        <f t="shared" si="193"/>
        <v>0.45889999999999997</v>
      </c>
      <c r="H255" s="10"/>
      <c r="I255" s="5">
        <f t="shared" si="189"/>
        <v>9.69</v>
      </c>
      <c r="J255" s="15">
        <f t="shared" si="191"/>
        <v>0.35955999999999999</v>
      </c>
      <c r="K255" s="16">
        <v>8.5139999999999993E-2</v>
      </c>
      <c r="L255" s="15">
        <f t="shared" si="194"/>
        <v>0.44469999999999998</v>
      </c>
      <c r="M255" s="10"/>
      <c r="N255" s="5">
        <f t="shared" si="190"/>
        <v>102.24</v>
      </c>
      <c r="O255" s="17">
        <f t="shared" si="192"/>
        <v>0.35955999999999999</v>
      </c>
      <c r="P255" s="14">
        <v>6.2140000000000001E-2</v>
      </c>
      <c r="Q255" s="17">
        <f t="shared" si="195"/>
        <v>0.42169999999999996</v>
      </c>
      <c r="R255" s="10"/>
      <c r="S255" s="2">
        <f t="shared" si="196"/>
        <v>7</v>
      </c>
      <c r="T255" s="2">
        <f t="shared" si="197"/>
        <v>2012</v>
      </c>
    </row>
    <row r="256" spans="1:20" ht="15" x14ac:dyDescent="0.2">
      <c r="A256" s="2">
        <v>2012</v>
      </c>
      <c r="B256" s="2">
        <v>8</v>
      </c>
      <c r="D256" s="5">
        <v>5</v>
      </c>
      <c r="E256" s="15">
        <v>0.31301000000000001</v>
      </c>
      <c r="F256" s="16">
        <f t="shared" si="188"/>
        <v>9.9339999999999998E-2</v>
      </c>
      <c r="G256" s="15">
        <f t="shared" si="193"/>
        <v>0.41234999999999999</v>
      </c>
      <c r="H256" s="10"/>
      <c r="I256" s="5">
        <f t="shared" si="189"/>
        <v>9.69</v>
      </c>
      <c r="J256" s="15">
        <f t="shared" ref="J256:J261" si="198">+E256</f>
        <v>0.31301000000000001</v>
      </c>
      <c r="K256" s="16">
        <v>8.5139999999999993E-2</v>
      </c>
      <c r="L256" s="15">
        <f t="shared" si="194"/>
        <v>0.39815</v>
      </c>
      <c r="M256" s="10"/>
      <c r="N256" s="5">
        <f t="shared" si="190"/>
        <v>102.24</v>
      </c>
      <c r="O256" s="17">
        <f t="shared" ref="O256:O261" si="199">+E256</f>
        <v>0.31301000000000001</v>
      </c>
      <c r="P256" s="14">
        <v>6.2140000000000001E-2</v>
      </c>
      <c r="Q256" s="17">
        <f t="shared" si="195"/>
        <v>0.37514999999999998</v>
      </c>
      <c r="R256" s="10"/>
      <c r="S256" s="2">
        <f t="shared" si="196"/>
        <v>8</v>
      </c>
      <c r="T256" s="2">
        <f t="shared" si="197"/>
        <v>2012</v>
      </c>
    </row>
    <row r="257" spans="1:20" ht="15" x14ac:dyDescent="0.2">
      <c r="A257" s="2">
        <v>2012</v>
      </c>
      <c r="B257" s="2">
        <v>9</v>
      </c>
      <c r="D257" s="5">
        <v>5</v>
      </c>
      <c r="E257" s="15">
        <v>0.35393999999999998</v>
      </c>
      <c r="F257" s="16">
        <f t="shared" ref="F257:F268" si="200">0.08564+0.0134</f>
        <v>9.9039999999999989E-2</v>
      </c>
      <c r="G257" s="15">
        <f t="shared" si="193"/>
        <v>0.45297999999999994</v>
      </c>
      <c r="H257" s="10"/>
      <c r="I257" s="5">
        <f t="shared" ref="I257:I268" si="201">7.5+2.06</f>
        <v>9.56</v>
      </c>
      <c r="J257" s="15">
        <f t="shared" si="198"/>
        <v>0.35393999999999998</v>
      </c>
      <c r="K257" s="16">
        <v>8.5139999999999993E-2</v>
      </c>
      <c r="L257" s="15">
        <f t="shared" si="194"/>
        <v>0.43907999999999997</v>
      </c>
      <c r="M257" s="10"/>
      <c r="N257" s="5">
        <f t="shared" ref="N257:N268" si="202">72+36.83</f>
        <v>108.83</v>
      </c>
      <c r="O257" s="17">
        <f t="shared" si="199"/>
        <v>0.35393999999999998</v>
      </c>
      <c r="P257" s="14">
        <v>6.2140000000000001E-2</v>
      </c>
      <c r="Q257" s="17">
        <f t="shared" si="195"/>
        <v>0.41608000000000001</v>
      </c>
      <c r="R257" s="10"/>
      <c r="S257" s="2">
        <f t="shared" si="196"/>
        <v>9</v>
      </c>
      <c r="T257" s="2">
        <f t="shared" si="197"/>
        <v>2012</v>
      </c>
    </row>
    <row r="258" spans="1:20" ht="15" x14ac:dyDescent="0.2">
      <c r="A258" s="2">
        <v>2012</v>
      </c>
      <c r="B258" s="2">
        <v>10</v>
      </c>
      <c r="D258" s="5">
        <v>5</v>
      </c>
      <c r="E258" s="15">
        <v>0.32030999999999998</v>
      </c>
      <c r="F258" s="16">
        <f t="shared" si="200"/>
        <v>9.9039999999999989E-2</v>
      </c>
      <c r="G258" s="15">
        <f t="shared" ref="G258:G263" si="203">(E258+F258)</f>
        <v>0.41935</v>
      </c>
      <c r="H258" s="10"/>
      <c r="I258" s="5">
        <f t="shared" si="201"/>
        <v>9.56</v>
      </c>
      <c r="J258" s="15">
        <f t="shared" si="198"/>
        <v>0.32030999999999998</v>
      </c>
      <c r="K258" s="16">
        <v>8.5139999999999993E-2</v>
      </c>
      <c r="L258" s="15">
        <f t="shared" ref="L258:L263" si="204">(J258+K258)</f>
        <v>0.40544999999999998</v>
      </c>
      <c r="M258" s="10"/>
      <c r="N258" s="5">
        <f t="shared" si="202"/>
        <v>108.83</v>
      </c>
      <c r="O258" s="17">
        <f t="shared" si="199"/>
        <v>0.32030999999999998</v>
      </c>
      <c r="P258" s="14">
        <v>6.2140000000000001E-2</v>
      </c>
      <c r="Q258" s="17">
        <f t="shared" ref="Q258:Q263" si="205">(O258+P258)</f>
        <v>0.38244999999999996</v>
      </c>
      <c r="R258" s="10"/>
      <c r="S258" s="2">
        <f t="shared" si="196"/>
        <v>10</v>
      </c>
      <c r="T258" s="2">
        <f t="shared" si="197"/>
        <v>2012</v>
      </c>
    </row>
    <row r="259" spans="1:20" ht="15" x14ac:dyDescent="0.2">
      <c r="A259" s="2">
        <v>2012</v>
      </c>
      <c r="B259" s="2">
        <v>11</v>
      </c>
      <c r="D259" s="5">
        <v>5</v>
      </c>
      <c r="E259" s="15">
        <v>0.44690999999999997</v>
      </c>
      <c r="F259" s="16">
        <f t="shared" si="200"/>
        <v>9.9039999999999989E-2</v>
      </c>
      <c r="G259" s="15">
        <f t="shared" si="203"/>
        <v>0.54594999999999994</v>
      </c>
      <c r="H259" s="10"/>
      <c r="I259" s="5">
        <f t="shared" si="201"/>
        <v>9.56</v>
      </c>
      <c r="J259" s="15">
        <f t="shared" si="198"/>
        <v>0.44690999999999997</v>
      </c>
      <c r="K259" s="16">
        <v>8.5139999999999993E-2</v>
      </c>
      <c r="L259" s="15">
        <f t="shared" si="204"/>
        <v>0.53204999999999991</v>
      </c>
      <c r="M259" s="10"/>
      <c r="N259" s="5">
        <f t="shared" si="202"/>
        <v>108.83</v>
      </c>
      <c r="O259" s="17">
        <f t="shared" si="199"/>
        <v>0.44690999999999997</v>
      </c>
      <c r="P259" s="14">
        <v>6.2140000000000001E-2</v>
      </c>
      <c r="Q259" s="17">
        <f t="shared" si="205"/>
        <v>0.50905</v>
      </c>
      <c r="R259" s="10"/>
      <c r="S259" s="2">
        <f t="shared" ref="S259:S264" si="206">+B259</f>
        <v>11</v>
      </c>
      <c r="T259" s="2">
        <f t="shared" ref="T259:T264" si="207">+A259</f>
        <v>2012</v>
      </c>
    </row>
    <row r="260" spans="1:20" ht="15" x14ac:dyDescent="0.2">
      <c r="A260" s="2">
        <v>2012</v>
      </c>
      <c r="B260" s="2">
        <v>12</v>
      </c>
      <c r="D260" s="5">
        <v>5</v>
      </c>
      <c r="E260" s="15">
        <v>0.45388000000000001</v>
      </c>
      <c r="F260" s="16">
        <f t="shared" si="200"/>
        <v>9.9039999999999989E-2</v>
      </c>
      <c r="G260" s="15">
        <f t="shared" si="203"/>
        <v>0.55291999999999997</v>
      </c>
      <c r="H260" s="10"/>
      <c r="I260" s="5">
        <f t="shared" si="201"/>
        <v>9.56</v>
      </c>
      <c r="J260" s="15">
        <f t="shared" si="198"/>
        <v>0.45388000000000001</v>
      </c>
      <c r="K260" s="16">
        <v>8.5139999999999993E-2</v>
      </c>
      <c r="L260" s="15">
        <f t="shared" si="204"/>
        <v>0.53902000000000005</v>
      </c>
      <c r="M260" s="10"/>
      <c r="N260" s="5">
        <f t="shared" si="202"/>
        <v>108.83</v>
      </c>
      <c r="O260" s="17">
        <f t="shared" si="199"/>
        <v>0.45388000000000001</v>
      </c>
      <c r="P260" s="14">
        <v>6.2140000000000001E-2</v>
      </c>
      <c r="Q260" s="17">
        <f t="shared" si="205"/>
        <v>0.51602000000000003</v>
      </c>
      <c r="R260" s="10"/>
      <c r="S260" s="2">
        <f t="shared" si="206"/>
        <v>12</v>
      </c>
      <c r="T260" s="2">
        <f t="shared" si="207"/>
        <v>2012</v>
      </c>
    </row>
    <row r="261" spans="1:20" ht="15" x14ac:dyDescent="0.2">
      <c r="A261" s="2">
        <v>2013</v>
      </c>
      <c r="B261" s="2">
        <v>1</v>
      </c>
      <c r="D261" s="5">
        <v>5</v>
      </c>
      <c r="E261" s="15">
        <v>0.46388000000000001</v>
      </c>
      <c r="F261" s="16">
        <f t="shared" si="200"/>
        <v>9.9039999999999989E-2</v>
      </c>
      <c r="G261" s="15">
        <f t="shared" si="203"/>
        <v>0.56291999999999998</v>
      </c>
      <c r="H261" s="10"/>
      <c r="I261" s="5">
        <f t="shared" si="201"/>
        <v>9.56</v>
      </c>
      <c r="J261" s="15">
        <f t="shared" si="198"/>
        <v>0.46388000000000001</v>
      </c>
      <c r="K261" s="16">
        <v>8.5139999999999993E-2</v>
      </c>
      <c r="L261" s="15">
        <f t="shared" si="204"/>
        <v>0.54902000000000006</v>
      </c>
      <c r="M261" s="10"/>
      <c r="N261" s="5">
        <f t="shared" si="202"/>
        <v>108.83</v>
      </c>
      <c r="O261" s="17">
        <f t="shared" si="199"/>
        <v>0.46388000000000001</v>
      </c>
      <c r="P261" s="14">
        <v>6.2140000000000001E-2</v>
      </c>
      <c r="Q261" s="17">
        <f t="shared" si="205"/>
        <v>0.52602000000000004</v>
      </c>
      <c r="R261" s="10"/>
      <c r="S261" s="2">
        <f t="shared" si="206"/>
        <v>1</v>
      </c>
      <c r="T261" s="2">
        <f t="shared" si="207"/>
        <v>2013</v>
      </c>
    </row>
    <row r="262" spans="1:20" ht="15" x14ac:dyDescent="0.2">
      <c r="A262" s="2">
        <v>2013</v>
      </c>
      <c r="B262" s="2">
        <v>2</v>
      </c>
      <c r="D262" s="5">
        <v>5</v>
      </c>
      <c r="E262" s="15">
        <v>0.46353</v>
      </c>
      <c r="F262" s="16">
        <f t="shared" si="200"/>
        <v>9.9039999999999989E-2</v>
      </c>
      <c r="G262" s="15">
        <f t="shared" si="203"/>
        <v>0.56257000000000001</v>
      </c>
      <c r="H262" s="10"/>
      <c r="I262" s="5">
        <f t="shared" si="201"/>
        <v>9.56</v>
      </c>
      <c r="J262" s="15">
        <f t="shared" ref="J262:J267" si="208">+E262</f>
        <v>0.46353</v>
      </c>
      <c r="K262" s="16">
        <v>8.5139999999999993E-2</v>
      </c>
      <c r="L262" s="15">
        <f t="shared" si="204"/>
        <v>0.54866999999999999</v>
      </c>
      <c r="M262" s="10"/>
      <c r="N262" s="5">
        <f t="shared" si="202"/>
        <v>108.83</v>
      </c>
      <c r="O262" s="17">
        <f t="shared" ref="O262:O267" si="209">+E262</f>
        <v>0.46353</v>
      </c>
      <c r="P262" s="14">
        <v>6.2140000000000001E-2</v>
      </c>
      <c r="Q262" s="17">
        <f t="shared" si="205"/>
        <v>0.52566999999999997</v>
      </c>
      <c r="R262" s="10"/>
      <c r="S262" s="2">
        <f t="shared" si="206"/>
        <v>2</v>
      </c>
      <c r="T262" s="2">
        <f t="shared" si="207"/>
        <v>2013</v>
      </c>
    </row>
    <row r="263" spans="1:20" ht="15" x14ac:dyDescent="0.2">
      <c r="A263" s="2">
        <v>2013</v>
      </c>
      <c r="B263" s="2">
        <v>3</v>
      </c>
      <c r="D263" s="5">
        <v>5</v>
      </c>
      <c r="E263" s="15">
        <v>0.45319999999999999</v>
      </c>
      <c r="F263" s="16">
        <f t="shared" si="200"/>
        <v>9.9039999999999989E-2</v>
      </c>
      <c r="G263" s="15">
        <f t="shared" si="203"/>
        <v>0.55223999999999995</v>
      </c>
      <c r="H263" s="10"/>
      <c r="I263" s="5">
        <f t="shared" si="201"/>
        <v>9.56</v>
      </c>
      <c r="J263" s="15">
        <f t="shared" si="208"/>
        <v>0.45319999999999999</v>
      </c>
      <c r="K263" s="16">
        <v>8.5139999999999993E-2</v>
      </c>
      <c r="L263" s="15">
        <f t="shared" si="204"/>
        <v>0.53834000000000004</v>
      </c>
      <c r="M263" s="10"/>
      <c r="N263" s="5">
        <f t="shared" si="202"/>
        <v>108.83</v>
      </c>
      <c r="O263" s="17">
        <f t="shared" si="209"/>
        <v>0.45319999999999999</v>
      </c>
      <c r="P263" s="14">
        <v>6.2140000000000001E-2</v>
      </c>
      <c r="Q263" s="17">
        <f t="shared" si="205"/>
        <v>0.51534000000000002</v>
      </c>
      <c r="R263" s="10"/>
      <c r="S263" s="2">
        <f t="shared" si="206"/>
        <v>3</v>
      </c>
      <c r="T263" s="2">
        <f t="shared" si="207"/>
        <v>2013</v>
      </c>
    </row>
    <row r="264" spans="1:20" ht="15" x14ac:dyDescent="0.2">
      <c r="A264" s="2">
        <v>2013</v>
      </c>
      <c r="B264" s="2">
        <v>4</v>
      </c>
      <c r="D264" s="5">
        <v>5</v>
      </c>
      <c r="E264" s="15">
        <v>0.45972000000000002</v>
      </c>
      <c r="F264" s="16">
        <f t="shared" si="200"/>
        <v>9.9039999999999989E-2</v>
      </c>
      <c r="G264" s="15">
        <f t="shared" ref="G264:G269" si="210">(E264+F264)</f>
        <v>0.55876000000000003</v>
      </c>
      <c r="H264" s="10"/>
      <c r="I264" s="5">
        <f t="shared" si="201"/>
        <v>9.56</v>
      </c>
      <c r="J264" s="15">
        <f t="shared" si="208"/>
        <v>0.45972000000000002</v>
      </c>
      <c r="K264" s="16">
        <v>8.5139999999999993E-2</v>
      </c>
      <c r="L264" s="15">
        <f t="shared" ref="L264:L269" si="211">(J264+K264)</f>
        <v>0.54486000000000001</v>
      </c>
      <c r="M264" s="10"/>
      <c r="N264" s="5">
        <f t="shared" si="202"/>
        <v>108.83</v>
      </c>
      <c r="O264" s="17">
        <f t="shared" si="209"/>
        <v>0.45972000000000002</v>
      </c>
      <c r="P264" s="14">
        <v>6.2140000000000001E-2</v>
      </c>
      <c r="Q264" s="17">
        <f t="shared" ref="Q264:Q269" si="212">(O264+P264)</f>
        <v>0.52185999999999999</v>
      </c>
      <c r="R264" s="10"/>
      <c r="S264" s="2">
        <f t="shared" si="206"/>
        <v>4</v>
      </c>
      <c r="T264" s="2">
        <f t="shared" si="207"/>
        <v>2013</v>
      </c>
    </row>
    <row r="265" spans="1:20" ht="15" x14ac:dyDescent="0.2">
      <c r="A265" s="2">
        <v>2013</v>
      </c>
      <c r="B265" s="2">
        <v>5</v>
      </c>
      <c r="D265" s="5">
        <v>5</v>
      </c>
      <c r="E265" s="15">
        <v>0.49058000000000002</v>
      </c>
      <c r="F265" s="16">
        <f t="shared" si="200"/>
        <v>9.9039999999999989E-2</v>
      </c>
      <c r="G265" s="15">
        <f t="shared" si="210"/>
        <v>0.58962000000000003</v>
      </c>
      <c r="H265" s="10"/>
      <c r="I265" s="5">
        <f t="shared" si="201"/>
        <v>9.56</v>
      </c>
      <c r="J265" s="15">
        <f t="shared" si="208"/>
        <v>0.49058000000000002</v>
      </c>
      <c r="K265" s="16">
        <v>8.5139999999999993E-2</v>
      </c>
      <c r="L265" s="15">
        <f t="shared" si="211"/>
        <v>0.57572000000000001</v>
      </c>
      <c r="M265" s="10"/>
      <c r="N265" s="5">
        <f t="shared" si="202"/>
        <v>108.83</v>
      </c>
      <c r="O265" s="17">
        <f t="shared" si="209"/>
        <v>0.49058000000000002</v>
      </c>
      <c r="P265" s="14">
        <v>6.2140000000000001E-2</v>
      </c>
      <c r="Q265" s="17">
        <f t="shared" si="212"/>
        <v>0.55271999999999999</v>
      </c>
      <c r="R265" s="10"/>
      <c r="S265" s="2">
        <f t="shared" ref="S265:S270" si="213">+B265</f>
        <v>5</v>
      </c>
      <c r="T265" s="2">
        <f t="shared" ref="T265:T270" si="214">+A265</f>
        <v>2013</v>
      </c>
    </row>
    <row r="266" spans="1:20" ht="15" x14ac:dyDescent="0.2">
      <c r="A266" s="2">
        <v>2013</v>
      </c>
      <c r="B266" s="2">
        <v>6</v>
      </c>
      <c r="D266" s="5">
        <v>5</v>
      </c>
      <c r="E266" s="15">
        <v>0.49387999999999999</v>
      </c>
      <c r="F266" s="16">
        <f t="shared" si="200"/>
        <v>9.9039999999999989E-2</v>
      </c>
      <c r="G266" s="15">
        <f t="shared" si="210"/>
        <v>0.59292</v>
      </c>
      <c r="H266" s="10"/>
      <c r="I266" s="5">
        <f t="shared" si="201"/>
        <v>9.56</v>
      </c>
      <c r="J266" s="15">
        <f t="shared" si="208"/>
        <v>0.49387999999999999</v>
      </c>
      <c r="K266" s="16">
        <v>8.5139999999999993E-2</v>
      </c>
      <c r="L266" s="15">
        <f t="shared" si="211"/>
        <v>0.57901999999999998</v>
      </c>
      <c r="M266" s="10"/>
      <c r="N266" s="5">
        <f t="shared" si="202"/>
        <v>108.83</v>
      </c>
      <c r="O266" s="17">
        <f t="shared" si="209"/>
        <v>0.49387999999999999</v>
      </c>
      <c r="P266" s="14">
        <v>6.2140000000000001E-2</v>
      </c>
      <c r="Q266" s="17">
        <f t="shared" si="212"/>
        <v>0.55601999999999996</v>
      </c>
      <c r="R266" s="10"/>
      <c r="S266" s="2">
        <f t="shared" si="213"/>
        <v>6</v>
      </c>
      <c r="T266" s="2">
        <f t="shared" si="214"/>
        <v>2013</v>
      </c>
    </row>
    <row r="267" spans="1:20" ht="15" x14ac:dyDescent="0.2">
      <c r="A267" s="2">
        <v>2013</v>
      </c>
      <c r="B267" s="2">
        <v>7</v>
      </c>
      <c r="D267" s="5">
        <v>5</v>
      </c>
      <c r="E267" s="15">
        <v>0.49387999999999999</v>
      </c>
      <c r="F267" s="16">
        <f t="shared" si="200"/>
        <v>9.9039999999999989E-2</v>
      </c>
      <c r="G267" s="15">
        <f t="shared" si="210"/>
        <v>0.59292</v>
      </c>
      <c r="H267" s="10"/>
      <c r="I267" s="5">
        <f t="shared" si="201"/>
        <v>9.56</v>
      </c>
      <c r="J267" s="15">
        <f t="shared" si="208"/>
        <v>0.49387999999999999</v>
      </c>
      <c r="K267" s="16">
        <v>8.5139999999999993E-2</v>
      </c>
      <c r="L267" s="15">
        <f t="shared" si="211"/>
        <v>0.57901999999999998</v>
      </c>
      <c r="M267" s="10"/>
      <c r="N267" s="5">
        <f t="shared" si="202"/>
        <v>108.83</v>
      </c>
      <c r="O267" s="17">
        <f t="shared" si="209"/>
        <v>0.49387999999999999</v>
      </c>
      <c r="P267" s="14">
        <v>6.2140000000000001E-2</v>
      </c>
      <c r="Q267" s="17">
        <f t="shared" si="212"/>
        <v>0.55601999999999996</v>
      </c>
      <c r="R267" s="10"/>
      <c r="S267" s="2">
        <f t="shared" si="213"/>
        <v>7</v>
      </c>
      <c r="T267" s="2">
        <f t="shared" si="214"/>
        <v>2013</v>
      </c>
    </row>
    <row r="268" spans="1:20" ht="15" x14ac:dyDescent="0.2">
      <c r="A268" s="2">
        <v>2013</v>
      </c>
      <c r="B268" s="2">
        <v>8</v>
      </c>
      <c r="D268" s="5">
        <v>5</v>
      </c>
      <c r="E268" s="15">
        <v>0.46987000000000001</v>
      </c>
      <c r="F268" s="16">
        <f t="shared" si="200"/>
        <v>9.9039999999999989E-2</v>
      </c>
      <c r="G268" s="15">
        <f t="shared" si="210"/>
        <v>0.56891000000000003</v>
      </c>
      <c r="H268" s="10"/>
      <c r="I268" s="5">
        <f t="shared" si="201"/>
        <v>9.56</v>
      </c>
      <c r="J268" s="15">
        <f t="shared" ref="J268:J273" si="215">+E268</f>
        <v>0.46987000000000001</v>
      </c>
      <c r="K268" s="16">
        <v>8.5139999999999993E-2</v>
      </c>
      <c r="L268" s="15">
        <f t="shared" si="211"/>
        <v>0.55501</v>
      </c>
      <c r="M268" s="10"/>
      <c r="N268" s="5">
        <f t="shared" si="202"/>
        <v>108.83</v>
      </c>
      <c r="O268" s="17">
        <f t="shared" ref="O268:O273" si="216">+E268</f>
        <v>0.46987000000000001</v>
      </c>
      <c r="P268" s="14">
        <v>6.2140000000000001E-2</v>
      </c>
      <c r="Q268" s="17">
        <f t="shared" si="212"/>
        <v>0.53200999999999998</v>
      </c>
      <c r="R268" s="10"/>
      <c r="S268" s="2">
        <f t="shared" si="213"/>
        <v>8</v>
      </c>
      <c r="T268" s="2">
        <f t="shared" si="214"/>
        <v>2013</v>
      </c>
    </row>
    <row r="269" spans="1:20" ht="15" x14ac:dyDescent="0.2">
      <c r="A269" s="2">
        <v>2013</v>
      </c>
      <c r="B269" s="2">
        <v>9</v>
      </c>
      <c r="D269" s="5">
        <v>5</v>
      </c>
      <c r="E269" s="15">
        <v>0.45379000000000003</v>
      </c>
      <c r="F269" s="16">
        <f>0.08564+0.0151</f>
        <v>0.10074</v>
      </c>
      <c r="G269" s="15">
        <f t="shared" si="210"/>
        <v>0.55452999999999997</v>
      </c>
      <c r="H269" s="10"/>
      <c r="I269" s="5">
        <f>7.5+1.98</f>
        <v>9.48</v>
      </c>
      <c r="J269" s="15">
        <f t="shared" si="215"/>
        <v>0.45379000000000003</v>
      </c>
      <c r="K269" s="16">
        <v>8.5139999999999993E-2</v>
      </c>
      <c r="L269" s="15">
        <f t="shared" si="211"/>
        <v>0.53893000000000002</v>
      </c>
      <c r="M269" s="10"/>
      <c r="N269" s="5">
        <f>72+36.05</f>
        <v>108.05</v>
      </c>
      <c r="O269" s="17">
        <f t="shared" si="216"/>
        <v>0.45379000000000003</v>
      </c>
      <c r="P269" s="14">
        <v>6.2140000000000001E-2</v>
      </c>
      <c r="Q269" s="17">
        <f t="shared" si="212"/>
        <v>0.51593</v>
      </c>
      <c r="R269" s="10"/>
      <c r="S269" s="2">
        <f t="shared" si="213"/>
        <v>9</v>
      </c>
      <c r="T269" s="2">
        <f t="shared" si="214"/>
        <v>2013</v>
      </c>
    </row>
    <row r="270" spans="1:20" ht="15" x14ac:dyDescent="0.2">
      <c r="A270" s="2">
        <v>2013</v>
      </c>
      <c r="B270" s="2">
        <v>10</v>
      </c>
      <c r="D270" s="5">
        <v>5</v>
      </c>
      <c r="E270" s="15">
        <v>0.43863999999999997</v>
      </c>
      <c r="F270" s="16">
        <f>0.08564+0.0151</f>
        <v>0.10074</v>
      </c>
      <c r="G270" s="15">
        <f t="shared" ref="G270:G275" si="217">(E270+F270)</f>
        <v>0.53937999999999997</v>
      </c>
      <c r="H270" s="10"/>
      <c r="I270" s="5">
        <f>7.5+1.98</f>
        <v>9.48</v>
      </c>
      <c r="J270" s="15">
        <f t="shared" si="215"/>
        <v>0.43863999999999997</v>
      </c>
      <c r="K270" s="16">
        <v>8.5139999999999993E-2</v>
      </c>
      <c r="L270" s="15">
        <f t="shared" ref="L270:L275" si="218">(J270+K270)</f>
        <v>0.52377999999999991</v>
      </c>
      <c r="M270" s="10"/>
      <c r="N270" s="5">
        <f>72+36.05</f>
        <v>108.05</v>
      </c>
      <c r="O270" s="17">
        <f t="shared" si="216"/>
        <v>0.43863999999999997</v>
      </c>
      <c r="P270" s="14">
        <v>6.2140000000000001E-2</v>
      </c>
      <c r="Q270" s="17">
        <f t="shared" ref="Q270:Q275" si="219">(O270+P270)</f>
        <v>0.50078</v>
      </c>
      <c r="R270" s="10"/>
      <c r="S270" s="2">
        <f t="shared" si="213"/>
        <v>10</v>
      </c>
      <c r="T270" s="2">
        <f t="shared" si="214"/>
        <v>2013</v>
      </c>
    </row>
    <row r="271" spans="1:20" ht="15" x14ac:dyDescent="0.2">
      <c r="A271" s="2">
        <v>2013</v>
      </c>
      <c r="B271" s="2">
        <v>11</v>
      </c>
      <c r="D271" s="5">
        <v>5</v>
      </c>
      <c r="E271" s="15">
        <v>0.49881999999999999</v>
      </c>
      <c r="F271" s="16">
        <f>0.08564+0.0151</f>
        <v>0.10074</v>
      </c>
      <c r="G271" s="15">
        <f t="shared" si="217"/>
        <v>0.59955999999999998</v>
      </c>
      <c r="H271" s="10"/>
      <c r="I271" s="5">
        <f>7.5+1.98</f>
        <v>9.48</v>
      </c>
      <c r="J271" s="15">
        <f t="shared" si="215"/>
        <v>0.49881999999999999</v>
      </c>
      <c r="K271" s="16">
        <v>8.5139999999999993E-2</v>
      </c>
      <c r="L271" s="15">
        <f t="shared" si="218"/>
        <v>0.58396000000000003</v>
      </c>
      <c r="M271" s="10"/>
      <c r="N271" s="5">
        <f>72+36.05</f>
        <v>108.05</v>
      </c>
      <c r="O271" s="17">
        <f t="shared" si="216"/>
        <v>0.49881999999999999</v>
      </c>
      <c r="P271" s="14">
        <v>6.2140000000000001E-2</v>
      </c>
      <c r="Q271" s="17">
        <f t="shared" si="219"/>
        <v>0.56096000000000001</v>
      </c>
      <c r="R271" s="10"/>
      <c r="S271" s="2">
        <f t="shared" ref="S271:S276" si="220">+B271</f>
        <v>11</v>
      </c>
      <c r="T271" s="2">
        <f t="shared" ref="T271:T276" si="221">+A271</f>
        <v>2013</v>
      </c>
    </row>
    <row r="272" spans="1:20" ht="15" x14ac:dyDescent="0.2">
      <c r="A272" s="2">
        <v>2013</v>
      </c>
      <c r="B272" s="2">
        <v>12</v>
      </c>
      <c r="D272" s="5">
        <v>5</v>
      </c>
      <c r="E272" s="15">
        <v>0.47916999999999998</v>
      </c>
      <c r="F272" s="16">
        <f>0.08564+0.0151</f>
        <v>0.10074</v>
      </c>
      <c r="G272" s="15">
        <f t="shared" si="217"/>
        <v>0.57990999999999993</v>
      </c>
      <c r="H272" s="10"/>
      <c r="I272" s="5">
        <f>7.5+1.98</f>
        <v>9.48</v>
      </c>
      <c r="J272" s="15">
        <f t="shared" si="215"/>
        <v>0.47916999999999998</v>
      </c>
      <c r="K272" s="16">
        <v>8.5139999999999993E-2</v>
      </c>
      <c r="L272" s="15">
        <f t="shared" si="218"/>
        <v>0.56430999999999998</v>
      </c>
      <c r="M272" s="10"/>
      <c r="N272" s="5">
        <f>72+36.05</f>
        <v>108.05</v>
      </c>
      <c r="O272" s="17">
        <f t="shared" si="216"/>
        <v>0.47916999999999998</v>
      </c>
      <c r="P272" s="14">
        <v>6.2140000000000001E-2</v>
      </c>
      <c r="Q272" s="17">
        <f t="shared" si="219"/>
        <v>0.54130999999999996</v>
      </c>
      <c r="R272" s="10"/>
      <c r="S272" s="2">
        <f t="shared" si="220"/>
        <v>12</v>
      </c>
      <c r="T272" s="2">
        <f t="shared" si="221"/>
        <v>2013</v>
      </c>
    </row>
    <row r="273" spans="1:20" s="19" customFormat="1" ht="15" x14ac:dyDescent="0.2">
      <c r="A273" s="18">
        <v>2014</v>
      </c>
      <c r="B273" s="18">
        <v>1</v>
      </c>
      <c r="D273" s="20">
        <v>5</v>
      </c>
      <c r="E273" s="21">
        <v>0.48845</v>
      </c>
      <c r="F273" s="22">
        <f t="shared" ref="F273:F281" si="222">0.08564+0.0112</f>
        <v>9.6839999999999996E-2</v>
      </c>
      <c r="G273" s="21">
        <f t="shared" si="217"/>
        <v>0.58528999999999998</v>
      </c>
      <c r="H273" s="23"/>
      <c r="I273" s="20">
        <f t="shared" ref="I273:I291" si="223">7.5+2.06</f>
        <v>9.56</v>
      </c>
      <c r="J273" s="21">
        <f t="shared" si="215"/>
        <v>0.48845</v>
      </c>
      <c r="K273" s="22">
        <v>8.5139999999999993E-2</v>
      </c>
      <c r="L273" s="21">
        <f t="shared" si="218"/>
        <v>0.57359000000000004</v>
      </c>
      <c r="M273" s="23"/>
      <c r="N273" s="20">
        <f t="shared" ref="N273:N291" si="224">72+36.83</f>
        <v>108.83</v>
      </c>
      <c r="O273" s="24">
        <f t="shared" si="216"/>
        <v>0.48845</v>
      </c>
      <c r="P273" s="25">
        <v>6.2140000000000001E-2</v>
      </c>
      <c r="Q273" s="24">
        <f t="shared" si="219"/>
        <v>0.55059000000000002</v>
      </c>
      <c r="R273" s="23"/>
      <c r="S273" s="18">
        <f t="shared" si="220"/>
        <v>1</v>
      </c>
      <c r="T273" s="18">
        <f t="shared" si="221"/>
        <v>2014</v>
      </c>
    </row>
    <row r="274" spans="1:20" s="19" customFormat="1" ht="15" x14ac:dyDescent="0.2">
      <c r="A274" s="18">
        <v>2014</v>
      </c>
      <c r="B274" s="18">
        <v>2</v>
      </c>
      <c r="D274" s="20">
        <v>5</v>
      </c>
      <c r="E274" s="21">
        <v>0.44778000000000001</v>
      </c>
      <c r="F274" s="22">
        <f t="shared" si="222"/>
        <v>9.6839999999999996E-2</v>
      </c>
      <c r="G274" s="21">
        <f t="shared" si="217"/>
        <v>0.54461999999999999</v>
      </c>
      <c r="H274" s="23"/>
      <c r="I274" s="20">
        <f t="shared" si="223"/>
        <v>9.56</v>
      </c>
      <c r="J274" s="21">
        <f t="shared" ref="J274:J279" si="225">+E274</f>
        <v>0.44778000000000001</v>
      </c>
      <c r="K274" s="22">
        <v>8.5139999999999993E-2</v>
      </c>
      <c r="L274" s="21">
        <f t="shared" si="218"/>
        <v>0.53292000000000006</v>
      </c>
      <c r="M274" s="23"/>
      <c r="N274" s="20">
        <f t="shared" si="224"/>
        <v>108.83</v>
      </c>
      <c r="O274" s="24">
        <f t="shared" ref="O274:O279" si="226">+E274</f>
        <v>0.44778000000000001</v>
      </c>
      <c r="P274" s="25">
        <v>6.2140000000000001E-2</v>
      </c>
      <c r="Q274" s="24">
        <f t="shared" si="219"/>
        <v>0.50992000000000004</v>
      </c>
      <c r="R274" s="23"/>
      <c r="S274" s="18">
        <f t="shared" si="220"/>
        <v>2</v>
      </c>
      <c r="T274" s="18">
        <f t="shared" si="221"/>
        <v>2014</v>
      </c>
    </row>
    <row r="275" spans="1:20" s="19" customFormat="1" ht="15" x14ac:dyDescent="0.2">
      <c r="A275" s="18">
        <v>2014</v>
      </c>
      <c r="B275" s="18">
        <v>3</v>
      </c>
      <c r="D275" s="20">
        <v>5</v>
      </c>
      <c r="E275" s="21">
        <v>0.56369999999999998</v>
      </c>
      <c r="F275" s="22">
        <f t="shared" si="222"/>
        <v>9.6839999999999996E-2</v>
      </c>
      <c r="G275" s="21">
        <f t="shared" si="217"/>
        <v>0.66054000000000002</v>
      </c>
      <c r="H275" s="23"/>
      <c r="I275" s="20">
        <f t="shared" si="223"/>
        <v>9.56</v>
      </c>
      <c r="J275" s="21">
        <f t="shared" si="225"/>
        <v>0.56369999999999998</v>
      </c>
      <c r="K275" s="22">
        <v>8.5139999999999993E-2</v>
      </c>
      <c r="L275" s="21">
        <f t="shared" si="218"/>
        <v>0.64883999999999997</v>
      </c>
      <c r="M275" s="23"/>
      <c r="N275" s="20">
        <f t="shared" si="224"/>
        <v>108.83</v>
      </c>
      <c r="O275" s="24">
        <f t="shared" si="226"/>
        <v>0.56369999999999998</v>
      </c>
      <c r="P275" s="25">
        <v>6.2140000000000001E-2</v>
      </c>
      <c r="Q275" s="24">
        <f t="shared" si="219"/>
        <v>0.62583999999999995</v>
      </c>
      <c r="R275" s="23"/>
      <c r="S275" s="18">
        <f t="shared" si="220"/>
        <v>3</v>
      </c>
      <c r="T275" s="18">
        <f t="shared" si="221"/>
        <v>2014</v>
      </c>
    </row>
    <row r="276" spans="1:20" s="19" customFormat="1" ht="15" x14ac:dyDescent="0.2">
      <c r="A276" s="18">
        <v>2014</v>
      </c>
      <c r="B276" s="18">
        <v>4</v>
      </c>
      <c r="D276" s="20">
        <v>5</v>
      </c>
      <c r="E276" s="21">
        <v>0.56030000000000002</v>
      </c>
      <c r="F276" s="22">
        <f t="shared" si="222"/>
        <v>9.6839999999999996E-2</v>
      </c>
      <c r="G276" s="21">
        <f t="shared" ref="G276:G281" si="227">(E276+F276)</f>
        <v>0.65714000000000006</v>
      </c>
      <c r="H276" s="23"/>
      <c r="I276" s="20">
        <f t="shared" si="223"/>
        <v>9.56</v>
      </c>
      <c r="J276" s="21">
        <f t="shared" si="225"/>
        <v>0.56030000000000002</v>
      </c>
      <c r="K276" s="22">
        <v>8.5139999999999993E-2</v>
      </c>
      <c r="L276" s="21">
        <f t="shared" ref="L276:L281" si="228">(J276+K276)</f>
        <v>0.64544000000000001</v>
      </c>
      <c r="M276" s="23"/>
      <c r="N276" s="20">
        <f t="shared" si="224"/>
        <v>108.83</v>
      </c>
      <c r="O276" s="24">
        <f t="shared" si="226"/>
        <v>0.56030000000000002</v>
      </c>
      <c r="P276" s="25">
        <v>6.2140000000000001E-2</v>
      </c>
      <c r="Q276" s="24">
        <f t="shared" ref="Q276:Q281" si="229">(O276+P276)</f>
        <v>0.62243999999999999</v>
      </c>
      <c r="R276" s="23"/>
      <c r="S276" s="18">
        <f t="shared" si="220"/>
        <v>4</v>
      </c>
      <c r="T276" s="18">
        <f t="shared" si="221"/>
        <v>2014</v>
      </c>
    </row>
    <row r="277" spans="1:20" s="19" customFormat="1" ht="15" x14ac:dyDescent="0.2">
      <c r="A277" s="18">
        <v>2014</v>
      </c>
      <c r="B277" s="18">
        <v>5</v>
      </c>
      <c r="D277" s="20">
        <v>5</v>
      </c>
      <c r="E277" s="21">
        <v>0.55369999999999997</v>
      </c>
      <c r="F277" s="22">
        <f t="shared" si="222"/>
        <v>9.6839999999999996E-2</v>
      </c>
      <c r="G277" s="21">
        <f t="shared" si="227"/>
        <v>0.65054000000000001</v>
      </c>
      <c r="H277" s="23"/>
      <c r="I277" s="20">
        <f t="shared" si="223"/>
        <v>9.56</v>
      </c>
      <c r="J277" s="21">
        <f t="shared" si="225"/>
        <v>0.55369999999999997</v>
      </c>
      <c r="K277" s="22">
        <v>8.5139999999999993E-2</v>
      </c>
      <c r="L277" s="21">
        <f t="shared" si="228"/>
        <v>0.63883999999999996</v>
      </c>
      <c r="M277" s="23"/>
      <c r="N277" s="20">
        <f t="shared" si="224"/>
        <v>108.83</v>
      </c>
      <c r="O277" s="24">
        <f t="shared" si="226"/>
        <v>0.55369999999999997</v>
      </c>
      <c r="P277" s="25">
        <v>6.2140000000000001E-2</v>
      </c>
      <c r="Q277" s="24">
        <f t="shared" si="229"/>
        <v>0.61583999999999994</v>
      </c>
      <c r="R277" s="23"/>
      <c r="S277" s="18">
        <f>+B277</f>
        <v>5</v>
      </c>
      <c r="T277" s="18">
        <f t="shared" ref="T277:T282" si="230">+A277</f>
        <v>2014</v>
      </c>
    </row>
    <row r="278" spans="1:20" s="19" customFormat="1" ht="15" x14ac:dyDescent="0.2">
      <c r="A278" s="18">
        <v>2014</v>
      </c>
      <c r="B278" s="18">
        <v>6</v>
      </c>
      <c r="D278" s="20">
        <v>5</v>
      </c>
      <c r="E278" s="21">
        <v>0.57369999999999999</v>
      </c>
      <c r="F278" s="22">
        <f t="shared" si="222"/>
        <v>9.6839999999999996E-2</v>
      </c>
      <c r="G278" s="21">
        <f t="shared" si="227"/>
        <v>0.67054000000000002</v>
      </c>
      <c r="H278" s="23"/>
      <c r="I278" s="20">
        <f t="shared" si="223"/>
        <v>9.56</v>
      </c>
      <c r="J278" s="21">
        <f t="shared" si="225"/>
        <v>0.57369999999999999</v>
      </c>
      <c r="K278" s="22">
        <v>8.5139999999999993E-2</v>
      </c>
      <c r="L278" s="21">
        <f t="shared" si="228"/>
        <v>0.65883999999999998</v>
      </c>
      <c r="M278" s="23"/>
      <c r="N278" s="20">
        <f t="shared" si="224"/>
        <v>108.83</v>
      </c>
      <c r="O278" s="24">
        <f t="shared" si="226"/>
        <v>0.57369999999999999</v>
      </c>
      <c r="P278" s="25">
        <v>6.2140000000000001E-2</v>
      </c>
      <c r="Q278" s="24">
        <f t="shared" si="229"/>
        <v>0.63583999999999996</v>
      </c>
      <c r="R278" s="23"/>
      <c r="S278" s="18">
        <f>+B278</f>
        <v>6</v>
      </c>
      <c r="T278" s="18">
        <f t="shared" si="230"/>
        <v>2014</v>
      </c>
    </row>
    <row r="279" spans="1:20" s="19" customFormat="1" ht="15" x14ac:dyDescent="0.2">
      <c r="A279" s="18">
        <v>2014</v>
      </c>
      <c r="B279" s="18">
        <v>7</v>
      </c>
      <c r="D279" s="20">
        <v>5</v>
      </c>
      <c r="E279" s="21">
        <v>0.56699999999999995</v>
      </c>
      <c r="F279" s="22">
        <f t="shared" si="222"/>
        <v>9.6839999999999996E-2</v>
      </c>
      <c r="G279" s="21">
        <f t="shared" si="227"/>
        <v>0.66383999999999999</v>
      </c>
      <c r="H279" s="23"/>
      <c r="I279" s="20">
        <f t="shared" si="223"/>
        <v>9.56</v>
      </c>
      <c r="J279" s="21">
        <f t="shared" si="225"/>
        <v>0.56699999999999995</v>
      </c>
      <c r="K279" s="22">
        <v>8.5139999999999993E-2</v>
      </c>
      <c r="L279" s="21">
        <f t="shared" si="228"/>
        <v>0.65213999999999994</v>
      </c>
      <c r="M279" s="23"/>
      <c r="N279" s="20">
        <f t="shared" si="224"/>
        <v>108.83</v>
      </c>
      <c r="O279" s="24">
        <f t="shared" si="226"/>
        <v>0.56699999999999995</v>
      </c>
      <c r="P279" s="25">
        <v>6.2140000000000001E-2</v>
      </c>
      <c r="Q279" s="24">
        <f t="shared" si="229"/>
        <v>0.62913999999999992</v>
      </c>
      <c r="R279" s="23"/>
      <c r="S279" s="18">
        <f>+B279</f>
        <v>7</v>
      </c>
      <c r="T279" s="18">
        <f t="shared" si="230"/>
        <v>2014</v>
      </c>
    </row>
    <row r="280" spans="1:20" s="19" customFormat="1" ht="15" x14ac:dyDescent="0.2">
      <c r="A280" s="18">
        <v>2014</v>
      </c>
      <c r="B280" s="18">
        <v>8</v>
      </c>
      <c r="D280" s="20">
        <v>5</v>
      </c>
      <c r="E280" s="21">
        <v>0.54359999999999997</v>
      </c>
      <c r="F280" s="22">
        <f t="shared" si="222"/>
        <v>9.6839999999999996E-2</v>
      </c>
      <c r="G280" s="21">
        <f t="shared" si="227"/>
        <v>0.64044000000000001</v>
      </c>
      <c r="H280" s="23"/>
      <c r="I280" s="20">
        <f t="shared" si="223"/>
        <v>9.56</v>
      </c>
      <c r="J280" s="21">
        <f t="shared" ref="J280:J285" si="231">+E280</f>
        <v>0.54359999999999997</v>
      </c>
      <c r="K280" s="22">
        <v>8.5139999999999993E-2</v>
      </c>
      <c r="L280" s="21">
        <f t="shared" si="228"/>
        <v>0.62873999999999997</v>
      </c>
      <c r="M280" s="23"/>
      <c r="N280" s="20">
        <f t="shared" si="224"/>
        <v>108.83</v>
      </c>
      <c r="O280" s="24">
        <f t="shared" ref="O280:O285" si="232">+E280</f>
        <v>0.54359999999999997</v>
      </c>
      <c r="P280" s="25">
        <v>6.2140000000000001E-2</v>
      </c>
      <c r="Q280" s="24">
        <f t="shared" si="229"/>
        <v>0.60573999999999995</v>
      </c>
      <c r="R280" s="23"/>
      <c r="S280" s="18">
        <f>+B280</f>
        <v>8</v>
      </c>
      <c r="T280" s="18">
        <f t="shared" si="230"/>
        <v>2014</v>
      </c>
    </row>
    <row r="281" spans="1:20" s="19" customFormat="1" ht="15" x14ac:dyDescent="0.2">
      <c r="A281" s="18">
        <v>2014</v>
      </c>
      <c r="B281" s="18">
        <v>9</v>
      </c>
      <c r="D281" s="20">
        <v>5</v>
      </c>
      <c r="E281" s="21">
        <v>0.54359999999999997</v>
      </c>
      <c r="F281" s="22">
        <f t="shared" si="222"/>
        <v>9.6839999999999996E-2</v>
      </c>
      <c r="G281" s="21">
        <f t="shared" si="227"/>
        <v>0.64044000000000001</v>
      </c>
      <c r="H281" s="23"/>
      <c r="I281" s="20">
        <f t="shared" si="223"/>
        <v>9.56</v>
      </c>
      <c r="J281" s="21">
        <f t="shared" si="231"/>
        <v>0.54359999999999997</v>
      </c>
      <c r="K281" s="22">
        <v>8.5139999999999993E-2</v>
      </c>
      <c r="L281" s="21">
        <f t="shared" si="228"/>
        <v>0.62873999999999997</v>
      </c>
      <c r="M281" s="23"/>
      <c r="N281" s="20">
        <f t="shared" si="224"/>
        <v>108.83</v>
      </c>
      <c r="O281" s="24">
        <f t="shared" si="232"/>
        <v>0.54359999999999997</v>
      </c>
      <c r="P281" s="25">
        <v>6.2140000000000001E-2</v>
      </c>
      <c r="Q281" s="24">
        <f t="shared" si="229"/>
        <v>0.60573999999999995</v>
      </c>
      <c r="R281" s="23"/>
      <c r="S281" s="18">
        <f t="shared" ref="S281:S286" si="233">B281</f>
        <v>9</v>
      </c>
      <c r="T281" s="18">
        <f t="shared" si="230"/>
        <v>2014</v>
      </c>
    </row>
    <row r="282" spans="1:20" s="19" customFormat="1" ht="15" x14ac:dyDescent="0.2">
      <c r="A282" s="18">
        <v>2014</v>
      </c>
      <c r="B282" s="18">
        <v>10</v>
      </c>
      <c r="D282" s="20">
        <v>5</v>
      </c>
      <c r="E282" s="21">
        <v>0.5202</v>
      </c>
      <c r="F282" s="22">
        <f t="shared" ref="F282:F291" si="234">0.08564+0.0133</f>
        <v>9.894E-2</v>
      </c>
      <c r="G282" s="21">
        <f t="shared" ref="G282:G287" si="235">(E282+F282)</f>
        <v>0.61914000000000002</v>
      </c>
      <c r="H282" s="23"/>
      <c r="I282" s="20">
        <f t="shared" si="223"/>
        <v>9.56</v>
      </c>
      <c r="J282" s="21">
        <f t="shared" si="231"/>
        <v>0.5202</v>
      </c>
      <c r="K282" s="22">
        <v>8.5139999999999993E-2</v>
      </c>
      <c r="L282" s="21">
        <f t="shared" ref="L282:L287" si="236">(J282+K282)</f>
        <v>0.60533999999999999</v>
      </c>
      <c r="M282" s="23"/>
      <c r="N282" s="20">
        <f t="shared" si="224"/>
        <v>108.83</v>
      </c>
      <c r="O282" s="24">
        <f t="shared" si="232"/>
        <v>0.5202</v>
      </c>
      <c r="P282" s="25">
        <v>6.2140000000000001E-2</v>
      </c>
      <c r="Q282" s="24">
        <f t="shared" ref="Q282:Q287" si="237">(O282+P282)</f>
        <v>0.58233999999999997</v>
      </c>
      <c r="R282" s="23"/>
      <c r="S282" s="18">
        <f t="shared" si="233"/>
        <v>10</v>
      </c>
      <c r="T282" s="18">
        <f t="shared" si="230"/>
        <v>2014</v>
      </c>
    </row>
    <row r="283" spans="1:20" s="19" customFormat="1" ht="15" x14ac:dyDescent="0.2">
      <c r="A283" s="18">
        <v>2014</v>
      </c>
      <c r="B283" s="18">
        <v>11</v>
      </c>
      <c r="D283" s="20">
        <v>5</v>
      </c>
      <c r="E283" s="21">
        <v>0.54393000000000002</v>
      </c>
      <c r="F283" s="22">
        <f t="shared" si="234"/>
        <v>9.894E-2</v>
      </c>
      <c r="G283" s="21">
        <f t="shared" si="235"/>
        <v>0.64287000000000005</v>
      </c>
      <c r="H283" s="23"/>
      <c r="I283" s="20">
        <f t="shared" si="223"/>
        <v>9.56</v>
      </c>
      <c r="J283" s="21">
        <f t="shared" si="231"/>
        <v>0.54393000000000002</v>
      </c>
      <c r="K283" s="22">
        <v>8.5139999999999993E-2</v>
      </c>
      <c r="L283" s="21">
        <f t="shared" si="236"/>
        <v>0.62907000000000002</v>
      </c>
      <c r="M283" s="23"/>
      <c r="N283" s="20">
        <f t="shared" si="224"/>
        <v>108.83</v>
      </c>
      <c r="O283" s="24">
        <f t="shared" si="232"/>
        <v>0.54393000000000002</v>
      </c>
      <c r="P283" s="25">
        <v>6.2140000000000001E-2</v>
      </c>
      <c r="Q283" s="24">
        <f t="shared" si="237"/>
        <v>0.60607</v>
      </c>
      <c r="R283" s="23"/>
      <c r="S283" s="18">
        <f t="shared" si="233"/>
        <v>11</v>
      </c>
      <c r="T283" s="18">
        <f t="shared" ref="T283:T288" si="238">+A283</f>
        <v>2014</v>
      </c>
    </row>
    <row r="284" spans="1:20" s="19" customFormat="1" ht="15" x14ac:dyDescent="0.2">
      <c r="A284" s="18">
        <v>2014</v>
      </c>
      <c r="B284" s="18">
        <v>12</v>
      </c>
      <c r="D284" s="20">
        <v>5</v>
      </c>
      <c r="E284" s="21">
        <v>0.59350999999999998</v>
      </c>
      <c r="F284" s="22">
        <f t="shared" si="234"/>
        <v>9.894E-2</v>
      </c>
      <c r="G284" s="21">
        <f t="shared" si="235"/>
        <v>0.69245000000000001</v>
      </c>
      <c r="H284" s="23"/>
      <c r="I284" s="20">
        <f t="shared" si="223"/>
        <v>9.56</v>
      </c>
      <c r="J284" s="21">
        <f t="shared" si="231"/>
        <v>0.59350999999999998</v>
      </c>
      <c r="K284" s="22">
        <v>8.5139999999999993E-2</v>
      </c>
      <c r="L284" s="21">
        <f t="shared" si="236"/>
        <v>0.67864999999999998</v>
      </c>
      <c r="M284" s="23"/>
      <c r="N284" s="20">
        <f t="shared" si="224"/>
        <v>108.83</v>
      </c>
      <c r="O284" s="24">
        <f t="shared" si="232"/>
        <v>0.59350999999999998</v>
      </c>
      <c r="P284" s="25">
        <v>6.2140000000000001E-2</v>
      </c>
      <c r="Q284" s="24">
        <f t="shared" si="237"/>
        <v>0.65564999999999996</v>
      </c>
      <c r="R284" s="23"/>
      <c r="S284" s="18">
        <f t="shared" si="233"/>
        <v>12</v>
      </c>
      <c r="T284" s="18">
        <f t="shared" si="238"/>
        <v>2014</v>
      </c>
    </row>
    <row r="285" spans="1:20" s="19" customFormat="1" ht="15" x14ac:dyDescent="0.2">
      <c r="A285" s="18">
        <v>2015</v>
      </c>
      <c r="B285" s="18">
        <v>1</v>
      </c>
      <c r="D285" s="20">
        <v>5</v>
      </c>
      <c r="E285" s="21">
        <v>0.62241999999999997</v>
      </c>
      <c r="F285" s="22">
        <f t="shared" si="234"/>
        <v>9.894E-2</v>
      </c>
      <c r="G285" s="21">
        <f t="shared" si="235"/>
        <v>0.72136</v>
      </c>
      <c r="H285" s="23"/>
      <c r="I285" s="20">
        <f t="shared" si="223"/>
        <v>9.56</v>
      </c>
      <c r="J285" s="21">
        <f t="shared" si="231"/>
        <v>0.62241999999999997</v>
      </c>
      <c r="K285" s="22">
        <v>8.5139999999999993E-2</v>
      </c>
      <c r="L285" s="21">
        <f t="shared" si="236"/>
        <v>0.70755999999999997</v>
      </c>
      <c r="M285" s="23"/>
      <c r="N285" s="20">
        <f t="shared" si="224"/>
        <v>108.83</v>
      </c>
      <c r="O285" s="24">
        <f t="shared" si="232"/>
        <v>0.62241999999999997</v>
      </c>
      <c r="P285" s="25">
        <v>6.2140000000000001E-2</v>
      </c>
      <c r="Q285" s="24">
        <f t="shared" si="237"/>
        <v>0.68455999999999995</v>
      </c>
      <c r="R285" s="23"/>
      <c r="S285" s="18">
        <f t="shared" si="233"/>
        <v>1</v>
      </c>
      <c r="T285" s="18">
        <f t="shared" si="238"/>
        <v>2015</v>
      </c>
    </row>
    <row r="286" spans="1:20" s="19" customFormat="1" ht="15" x14ac:dyDescent="0.2">
      <c r="A286" s="18">
        <v>2015</v>
      </c>
      <c r="B286" s="18">
        <v>2</v>
      </c>
      <c r="D286" s="20">
        <v>5</v>
      </c>
      <c r="E286" s="21">
        <v>0.65186999999999995</v>
      </c>
      <c r="F286" s="22">
        <f t="shared" si="234"/>
        <v>9.894E-2</v>
      </c>
      <c r="G286" s="21">
        <f t="shared" si="235"/>
        <v>0.75080999999999998</v>
      </c>
      <c r="H286" s="23"/>
      <c r="I286" s="20">
        <f t="shared" si="223"/>
        <v>9.56</v>
      </c>
      <c r="J286" s="21">
        <f t="shared" ref="J286:J291" si="239">+E286</f>
        <v>0.65186999999999995</v>
      </c>
      <c r="K286" s="22">
        <v>8.5139999999999993E-2</v>
      </c>
      <c r="L286" s="21">
        <f t="shared" si="236"/>
        <v>0.73700999999999994</v>
      </c>
      <c r="M286" s="23"/>
      <c r="N286" s="20">
        <f t="shared" si="224"/>
        <v>108.83</v>
      </c>
      <c r="O286" s="24">
        <f t="shared" ref="O286:O291" si="240">+E286</f>
        <v>0.65186999999999995</v>
      </c>
      <c r="P286" s="25">
        <v>6.2140000000000001E-2</v>
      </c>
      <c r="Q286" s="24">
        <f t="shared" si="237"/>
        <v>0.71400999999999992</v>
      </c>
      <c r="R286" s="23"/>
      <c r="S286" s="18">
        <f t="shared" si="233"/>
        <v>2</v>
      </c>
      <c r="T286" s="18">
        <f t="shared" si="238"/>
        <v>2015</v>
      </c>
    </row>
    <row r="287" spans="1:20" s="19" customFormat="1" ht="15" x14ac:dyDescent="0.2">
      <c r="A287" s="18">
        <v>2015</v>
      </c>
      <c r="B287" s="18">
        <v>3</v>
      </c>
      <c r="D287" s="20">
        <v>5</v>
      </c>
      <c r="E287" s="21">
        <v>0.59855999999999998</v>
      </c>
      <c r="F287" s="22">
        <f t="shared" si="234"/>
        <v>9.894E-2</v>
      </c>
      <c r="G287" s="21">
        <f t="shared" si="235"/>
        <v>0.69750000000000001</v>
      </c>
      <c r="H287" s="23"/>
      <c r="I287" s="20">
        <f t="shared" si="223"/>
        <v>9.56</v>
      </c>
      <c r="J287" s="21">
        <f t="shared" si="239"/>
        <v>0.59855999999999998</v>
      </c>
      <c r="K287" s="22">
        <v>8.5139999999999993E-2</v>
      </c>
      <c r="L287" s="21">
        <f t="shared" si="236"/>
        <v>0.68369999999999997</v>
      </c>
      <c r="M287" s="23"/>
      <c r="N287" s="20">
        <f t="shared" si="224"/>
        <v>108.83</v>
      </c>
      <c r="O287" s="24">
        <f t="shared" si="240"/>
        <v>0.59855999999999998</v>
      </c>
      <c r="P287" s="25">
        <v>6.2140000000000001E-2</v>
      </c>
      <c r="Q287" s="24">
        <f t="shared" si="237"/>
        <v>0.66069999999999995</v>
      </c>
      <c r="R287" s="23"/>
      <c r="S287" s="18">
        <f t="shared" ref="S287:S292" si="241">B287</f>
        <v>3</v>
      </c>
      <c r="T287" s="18">
        <f t="shared" si="238"/>
        <v>2015</v>
      </c>
    </row>
    <row r="288" spans="1:20" s="19" customFormat="1" ht="15" x14ac:dyDescent="0.2">
      <c r="A288" s="18">
        <v>2015</v>
      </c>
      <c r="B288" s="18">
        <v>4</v>
      </c>
      <c r="D288" s="20">
        <v>5</v>
      </c>
      <c r="E288" s="21">
        <v>0.62007000000000001</v>
      </c>
      <c r="F288" s="22">
        <f t="shared" si="234"/>
        <v>9.894E-2</v>
      </c>
      <c r="G288" s="21">
        <f t="shared" ref="G288:G293" si="242">(E288+F288)</f>
        <v>0.71901000000000004</v>
      </c>
      <c r="H288" s="23"/>
      <c r="I288" s="20">
        <f t="shared" si="223"/>
        <v>9.56</v>
      </c>
      <c r="J288" s="21">
        <f t="shared" si="239"/>
        <v>0.62007000000000001</v>
      </c>
      <c r="K288" s="22">
        <v>8.5139999999999993E-2</v>
      </c>
      <c r="L288" s="21">
        <f t="shared" ref="L288:L293" si="243">(J288+K288)</f>
        <v>0.70521</v>
      </c>
      <c r="M288" s="23"/>
      <c r="N288" s="20">
        <f t="shared" si="224"/>
        <v>108.83</v>
      </c>
      <c r="O288" s="24">
        <f t="shared" si="240"/>
        <v>0.62007000000000001</v>
      </c>
      <c r="P288" s="25">
        <v>6.2140000000000001E-2</v>
      </c>
      <c r="Q288" s="24">
        <f t="shared" ref="Q288:Q293" si="244">(O288+P288)</f>
        <v>0.68220999999999998</v>
      </c>
      <c r="R288" s="23"/>
      <c r="S288" s="18">
        <f t="shared" si="241"/>
        <v>4</v>
      </c>
      <c r="T288" s="18">
        <f t="shared" si="238"/>
        <v>2015</v>
      </c>
    </row>
    <row r="289" spans="1:20" ht="15" x14ac:dyDescent="0.2">
      <c r="A289" s="2">
        <v>2015</v>
      </c>
      <c r="B289" s="2">
        <v>5</v>
      </c>
      <c r="D289" s="5">
        <v>5</v>
      </c>
      <c r="E289" s="15">
        <v>0.55089999999999995</v>
      </c>
      <c r="F289" s="16">
        <f t="shared" si="234"/>
        <v>9.894E-2</v>
      </c>
      <c r="G289" s="15">
        <f t="shared" si="242"/>
        <v>0.64983999999999997</v>
      </c>
      <c r="H289" s="10"/>
      <c r="I289" s="5">
        <f t="shared" si="223"/>
        <v>9.56</v>
      </c>
      <c r="J289" s="15">
        <f t="shared" si="239"/>
        <v>0.55089999999999995</v>
      </c>
      <c r="K289" s="22">
        <v>8.5139999999999993E-2</v>
      </c>
      <c r="L289" s="15">
        <f t="shared" si="243"/>
        <v>0.63603999999999994</v>
      </c>
      <c r="M289" s="10"/>
      <c r="N289" s="5">
        <f t="shared" si="224"/>
        <v>108.83</v>
      </c>
      <c r="O289" s="17">
        <f t="shared" si="240"/>
        <v>0.55089999999999995</v>
      </c>
      <c r="P289" s="25">
        <v>6.2140000000000001E-2</v>
      </c>
      <c r="Q289" s="17">
        <f t="shared" si="244"/>
        <v>0.61303999999999992</v>
      </c>
      <c r="R289" s="10"/>
      <c r="S289" s="2">
        <f t="shared" si="241"/>
        <v>5</v>
      </c>
      <c r="T289" s="2">
        <f t="shared" ref="T289:T294" si="245">+A289</f>
        <v>2015</v>
      </c>
    </row>
    <row r="290" spans="1:20" ht="15" x14ac:dyDescent="0.2">
      <c r="A290" s="2">
        <v>2015</v>
      </c>
      <c r="B290" s="2">
        <v>6</v>
      </c>
      <c r="D290" s="5">
        <v>5</v>
      </c>
      <c r="E290" s="15">
        <v>0.56213000000000002</v>
      </c>
      <c r="F290" s="16">
        <f t="shared" si="234"/>
        <v>9.894E-2</v>
      </c>
      <c r="G290" s="15">
        <f t="shared" si="242"/>
        <v>0.66107000000000005</v>
      </c>
      <c r="H290" s="10"/>
      <c r="I290" s="5">
        <f t="shared" si="223"/>
        <v>9.56</v>
      </c>
      <c r="J290" s="15">
        <f t="shared" si="239"/>
        <v>0.56213000000000002</v>
      </c>
      <c r="K290" s="22">
        <v>8.5139999999999993E-2</v>
      </c>
      <c r="L290" s="15">
        <f t="shared" si="243"/>
        <v>0.64727000000000001</v>
      </c>
      <c r="M290" s="10"/>
      <c r="N290" s="5">
        <f t="shared" si="224"/>
        <v>108.83</v>
      </c>
      <c r="O290" s="17">
        <f t="shared" si="240"/>
        <v>0.56213000000000002</v>
      </c>
      <c r="P290" s="25">
        <v>6.2140000000000001E-2</v>
      </c>
      <c r="Q290" s="17">
        <f t="shared" si="244"/>
        <v>0.62426999999999999</v>
      </c>
      <c r="R290" s="10"/>
      <c r="S290" s="2">
        <f t="shared" si="241"/>
        <v>6</v>
      </c>
      <c r="T290" s="2">
        <f t="shared" si="245"/>
        <v>2015</v>
      </c>
    </row>
    <row r="291" spans="1:20" ht="15" x14ac:dyDescent="0.2">
      <c r="A291" s="2">
        <v>2015</v>
      </c>
      <c r="B291" s="2">
        <v>7</v>
      </c>
      <c r="D291" s="5">
        <v>5</v>
      </c>
      <c r="E291" s="15">
        <v>0.56667999999999996</v>
      </c>
      <c r="F291" s="16">
        <f t="shared" si="234"/>
        <v>9.894E-2</v>
      </c>
      <c r="G291" s="15">
        <f t="shared" si="242"/>
        <v>0.66561999999999999</v>
      </c>
      <c r="H291" s="10"/>
      <c r="I291" s="5">
        <f t="shared" si="223"/>
        <v>9.56</v>
      </c>
      <c r="J291" s="15">
        <f t="shared" si="239"/>
        <v>0.56667999999999996</v>
      </c>
      <c r="K291" s="22">
        <v>8.5139999999999993E-2</v>
      </c>
      <c r="L291" s="15">
        <f t="shared" si="243"/>
        <v>0.65181999999999995</v>
      </c>
      <c r="M291" s="10"/>
      <c r="N291" s="5">
        <f t="shared" si="224"/>
        <v>108.83</v>
      </c>
      <c r="O291" s="17">
        <f t="shared" si="240"/>
        <v>0.56667999999999996</v>
      </c>
      <c r="P291" s="25">
        <v>6.2140000000000001E-2</v>
      </c>
      <c r="Q291" s="17">
        <f t="shared" si="244"/>
        <v>0.62881999999999993</v>
      </c>
      <c r="R291" s="10"/>
      <c r="S291" s="2">
        <f t="shared" si="241"/>
        <v>7</v>
      </c>
      <c r="T291" s="2">
        <f t="shared" si="245"/>
        <v>2015</v>
      </c>
    </row>
    <row r="292" spans="1:20" ht="15" x14ac:dyDescent="0.2">
      <c r="A292" s="2">
        <v>2015</v>
      </c>
      <c r="B292" s="2">
        <v>8</v>
      </c>
      <c r="D292" s="5">
        <v>5</v>
      </c>
      <c r="E292" s="15">
        <v>0.55564000000000002</v>
      </c>
      <c r="F292" s="16">
        <f>0.08564+0.0137</f>
        <v>9.9339999999999998E-2</v>
      </c>
      <c r="G292" s="15">
        <f t="shared" si="242"/>
        <v>0.65498000000000001</v>
      </c>
      <c r="H292" s="10"/>
      <c r="I292" s="5">
        <f t="shared" ref="I292:I296" si="246">7.5+2.43</f>
        <v>9.93</v>
      </c>
      <c r="J292" s="15">
        <f t="shared" ref="J292:J297" si="247">+E292</f>
        <v>0.55564000000000002</v>
      </c>
      <c r="K292" s="22">
        <v>8.5139999999999993E-2</v>
      </c>
      <c r="L292" s="15">
        <f t="shared" si="243"/>
        <v>0.64078000000000002</v>
      </c>
      <c r="M292" s="10"/>
      <c r="N292" s="5">
        <f t="shared" ref="N292:N296" si="248">72+30.39</f>
        <v>102.39</v>
      </c>
      <c r="O292" s="17">
        <f t="shared" ref="O292:O297" si="249">+E292</f>
        <v>0.55564000000000002</v>
      </c>
      <c r="P292" s="25">
        <v>6.2140000000000001E-2</v>
      </c>
      <c r="Q292" s="17">
        <f t="shared" si="244"/>
        <v>0.61778</v>
      </c>
      <c r="R292" s="10"/>
      <c r="S292" s="2">
        <f t="shared" si="241"/>
        <v>8</v>
      </c>
      <c r="T292" s="2">
        <f t="shared" si="245"/>
        <v>2015</v>
      </c>
    </row>
    <row r="293" spans="1:20" ht="15" x14ac:dyDescent="0.2">
      <c r="A293" s="2">
        <v>2015</v>
      </c>
      <c r="B293" s="2">
        <v>9</v>
      </c>
      <c r="D293" s="5">
        <v>5</v>
      </c>
      <c r="E293" s="15">
        <v>0.56528</v>
      </c>
      <c r="F293" s="16">
        <f>0.08564+0.0137</f>
        <v>9.9339999999999998E-2</v>
      </c>
      <c r="G293" s="15">
        <f t="shared" si="242"/>
        <v>0.66461999999999999</v>
      </c>
      <c r="H293" s="10"/>
      <c r="I293" s="5">
        <f t="shared" si="246"/>
        <v>9.93</v>
      </c>
      <c r="J293" s="15">
        <f t="shared" si="247"/>
        <v>0.56528</v>
      </c>
      <c r="K293" s="22">
        <v>8.5139999999999993E-2</v>
      </c>
      <c r="L293" s="15">
        <f t="shared" si="243"/>
        <v>0.65042</v>
      </c>
      <c r="M293" s="10"/>
      <c r="N293" s="5">
        <f t="shared" si="248"/>
        <v>102.39</v>
      </c>
      <c r="O293" s="17">
        <f t="shared" si="249"/>
        <v>0.56528</v>
      </c>
      <c r="P293" s="25">
        <v>6.2140000000000001E-2</v>
      </c>
      <c r="Q293" s="17">
        <f t="shared" si="244"/>
        <v>0.62741999999999998</v>
      </c>
      <c r="R293" s="10"/>
      <c r="S293" s="2">
        <f t="shared" ref="S293:S298" si="250">B293</f>
        <v>9</v>
      </c>
      <c r="T293" s="2">
        <f t="shared" si="245"/>
        <v>2015</v>
      </c>
    </row>
    <row r="294" spans="1:20" ht="15" x14ac:dyDescent="0.2">
      <c r="A294" s="2">
        <v>2015</v>
      </c>
      <c r="B294" s="2">
        <v>10</v>
      </c>
      <c r="D294" s="5">
        <v>5</v>
      </c>
      <c r="E294" s="15">
        <v>0.53071000000000002</v>
      </c>
      <c r="F294" s="16">
        <f>0.08564+0.0137</f>
        <v>9.9339999999999998E-2</v>
      </c>
      <c r="G294" s="15">
        <f t="shared" ref="G294:G299" si="251">(E294+F294)</f>
        <v>0.63005</v>
      </c>
      <c r="H294" s="10"/>
      <c r="I294" s="5">
        <f t="shared" si="246"/>
        <v>9.93</v>
      </c>
      <c r="J294" s="15">
        <f t="shared" si="247"/>
        <v>0.53071000000000002</v>
      </c>
      <c r="K294" s="22">
        <v>8.5139999999999993E-2</v>
      </c>
      <c r="L294" s="15">
        <f t="shared" ref="L294:L299" si="252">(J294+K294)</f>
        <v>0.61585000000000001</v>
      </c>
      <c r="M294" s="10"/>
      <c r="N294" s="5">
        <f t="shared" si="248"/>
        <v>102.39</v>
      </c>
      <c r="O294" s="17">
        <f t="shared" si="249"/>
        <v>0.53071000000000002</v>
      </c>
      <c r="P294" s="25">
        <v>6.2140000000000001E-2</v>
      </c>
      <c r="Q294" s="17">
        <f t="shared" ref="Q294:Q299" si="253">(O294+P294)</f>
        <v>0.59284999999999999</v>
      </c>
      <c r="R294" s="10"/>
      <c r="S294" s="2">
        <f t="shared" si="250"/>
        <v>10</v>
      </c>
      <c r="T294" s="2">
        <f t="shared" si="245"/>
        <v>2015</v>
      </c>
    </row>
    <row r="295" spans="1:20" ht="15" x14ac:dyDescent="0.2">
      <c r="A295" s="2">
        <v>2015</v>
      </c>
      <c r="B295" s="2">
        <v>11</v>
      </c>
      <c r="D295" s="5">
        <v>5</v>
      </c>
      <c r="E295" s="26">
        <v>0.41142000000000001</v>
      </c>
      <c r="F295" s="27">
        <f>0.08564+0.0137</f>
        <v>9.9339999999999998E-2</v>
      </c>
      <c r="G295" s="15">
        <f t="shared" si="251"/>
        <v>0.51075999999999999</v>
      </c>
      <c r="H295" s="10"/>
      <c r="I295" s="5">
        <f t="shared" si="246"/>
        <v>9.93</v>
      </c>
      <c r="J295" s="15">
        <f t="shared" si="247"/>
        <v>0.41142000000000001</v>
      </c>
      <c r="K295" s="22">
        <v>8.5139999999999993E-2</v>
      </c>
      <c r="L295" s="15">
        <f t="shared" si="252"/>
        <v>0.49656</v>
      </c>
      <c r="M295" s="10"/>
      <c r="N295" s="5">
        <f t="shared" si="248"/>
        <v>102.39</v>
      </c>
      <c r="O295" s="17">
        <f t="shared" si="249"/>
        <v>0.41142000000000001</v>
      </c>
      <c r="P295" s="25">
        <v>6.2140000000000001E-2</v>
      </c>
      <c r="Q295" s="17">
        <f t="shared" si="253"/>
        <v>0.47355999999999998</v>
      </c>
      <c r="R295" s="10"/>
      <c r="S295" s="2">
        <f t="shared" si="250"/>
        <v>11</v>
      </c>
      <c r="T295" s="2">
        <f t="shared" ref="T295:T300" si="254">+A295</f>
        <v>2015</v>
      </c>
    </row>
    <row r="296" spans="1:20" ht="15" x14ac:dyDescent="0.2">
      <c r="A296" s="2">
        <v>2015</v>
      </c>
      <c r="B296" s="2">
        <v>12</v>
      </c>
      <c r="D296" s="5">
        <v>5</v>
      </c>
      <c r="E296" s="26">
        <v>0.37567</v>
      </c>
      <c r="F296" s="27">
        <f>0.08564+0.0137</f>
        <v>9.9339999999999998E-2</v>
      </c>
      <c r="G296" s="15">
        <f t="shared" si="251"/>
        <v>0.47500999999999999</v>
      </c>
      <c r="H296" s="10"/>
      <c r="I296" s="5">
        <f t="shared" si="246"/>
        <v>9.93</v>
      </c>
      <c r="J296" s="15">
        <f t="shared" si="247"/>
        <v>0.37567</v>
      </c>
      <c r="K296" s="22">
        <v>8.5139999999999993E-2</v>
      </c>
      <c r="L296" s="15">
        <f t="shared" si="252"/>
        <v>0.46081</v>
      </c>
      <c r="M296" s="10"/>
      <c r="N296" s="5">
        <f t="shared" si="248"/>
        <v>102.39</v>
      </c>
      <c r="O296" s="17">
        <f t="shared" si="249"/>
        <v>0.37567</v>
      </c>
      <c r="P296" s="25">
        <v>6.2140000000000001E-2</v>
      </c>
      <c r="Q296" s="17">
        <f t="shared" si="253"/>
        <v>0.43781000000000003</v>
      </c>
      <c r="R296" s="10"/>
      <c r="S296" s="2">
        <f t="shared" si="250"/>
        <v>12</v>
      </c>
      <c r="T296" s="2">
        <f t="shared" si="254"/>
        <v>2015</v>
      </c>
    </row>
    <row r="297" spans="1:20" ht="15" x14ac:dyDescent="0.2">
      <c r="A297" s="2">
        <v>2016</v>
      </c>
      <c r="B297" s="2">
        <f>B285</f>
        <v>1</v>
      </c>
      <c r="D297" s="5">
        <v>5</v>
      </c>
      <c r="E297" s="26">
        <v>0.35903000000000002</v>
      </c>
      <c r="F297" s="27">
        <f t="shared" ref="F297:F304" si="255">0.08564+0.0166</f>
        <v>0.10224</v>
      </c>
      <c r="G297" s="15">
        <f t="shared" si="251"/>
        <v>0.46127000000000001</v>
      </c>
      <c r="H297" s="10"/>
      <c r="I297" s="29">
        <f>7.5+2.5</f>
        <v>10</v>
      </c>
      <c r="J297" s="15">
        <f t="shared" si="247"/>
        <v>0.35903000000000002</v>
      </c>
      <c r="K297" s="22">
        <v>8.5139999999999993E-2</v>
      </c>
      <c r="L297" s="15">
        <f t="shared" si="252"/>
        <v>0.44417000000000001</v>
      </c>
      <c r="M297" s="10"/>
      <c r="N297" s="29">
        <f>72+48.21</f>
        <v>120.21000000000001</v>
      </c>
      <c r="O297" s="17">
        <f t="shared" si="249"/>
        <v>0.35903000000000002</v>
      </c>
      <c r="P297" s="25">
        <v>6.2140000000000001E-2</v>
      </c>
      <c r="Q297" s="17">
        <f t="shared" si="253"/>
        <v>0.42117000000000004</v>
      </c>
      <c r="R297" s="10"/>
      <c r="S297" s="2">
        <f t="shared" si="250"/>
        <v>1</v>
      </c>
      <c r="T297" s="2">
        <f t="shared" si="254"/>
        <v>2016</v>
      </c>
    </row>
    <row r="298" spans="1:20" ht="15" x14ac:dyDescent="0.2">
      <c r="A298" s="2">
        <v>2016</v>
      </c>
      <c r="B298" s="2">
        <f t="shared" ref="B298:B324" si="256">B286</f>
        <v>2</v>
      </c>
      <c r="D298" s="5">
        <v>5</v>
      </c>
      <c r="E298" s="26">
        <v>0.37259999999999999</v>
      </c>
      <c r="F298" s="27">
        <f t="shared" si="255"/>
        <v>0.10224</v>
      </c>
      <c r="G298" s="15">
        <f t="shared" si="251"/>
        <v>0.47483999999999998</v>
      </c>
      <c r="H298" s="10"/>
      <c r="I298" s="29">
        <f t="shared" ref="I298:I304" si="257">7.5+2.5</f>
        <v>10</v>
      </c>
      <c r="J298" s="15">
        <f t="shared" ref="J298:J303" si="258">+E298</f>
        <v>0.37259999999999999</v>
      </c>
      <c r="K298" s="22">
        <v>8.5139999999999993E-2</v>
      </c>
      <c r="L298" s="15">
        <f t="shared" si="252"/>
        <v>0.45773999999999998</v>
      </c>
      <c r="M298" s="10"/>
      <c r="N298" s="29">
        <f t="shared" ref="N298:N304" si="259">72+48.21</f>
        <v>120.21000000000001</v>
      </c>
      <c r="O298" s="17">
        <f t="shared" ref="O298:O303" si="260">+E298</f>
        <v>0.37259999999999999</v>
      </c>
      <c r="P298" s="25">
        <v>6.2140000000000001E-2</v>
      </c>
      <c r="Q298" s="17">
        <f t="shared" si="253"/>
        <v>0.43474000000000002</v>
      </c>
      <c r="R298" s="10"/>
      <c r="S298" s="2">
        <f t="shared" si="250"/>
        <v>2</v>
      </c>
      <c r="T298" s="2">
        <f t="shared" si="254"/>
        <v>2016</v>
      </c>
    </row>
    <row r="299" spans="1:20" ht="15" x14ac:dyDescent="0.2">
      <c r="A299" s="2">
        <v>2016</v>
      </c>
      <c r="B299" s="2">
        <f t="shared" si="256"/>
        <v>3</v>
      </c>
      <c r="D299" s="5">
        <v>5</v>
      </c>
      <c r="E299" s="26">
        <v>0.31564999999999999</v>
      </c>
      <c r="F299" s="27">
        <f t="shared" si="255"/>
        <v>0.10224</v>
      </c>
      <c r="G299" s="15">
        <f t="shared" si="251"/>
        <v>0.41788999999999998</v>
      </c>
      <c r="H299" s="10"/>
      <c r="I299" s="29">
        <f t="shared" si="257"/>
        <v>10</v>
      </c>
      <c r="J299" s="15">
        <f t="shared" si="258"/>
        <v>0.31564999999999999</v>
      </c>
      <c r="K299" s="22">
        <v>8.5139999999999993E-2</v>
      </c>
      <c r="L299" s="15">
        <f t="shared" si="252"/>
        <v>0.40078999999999998</v>
      </c>
      <c r="M299" s="10"/>
      <c r="N299" s="29">
        <f t="shared" si="259"/>
        <v>120.21000000000001</v>
      </c>
      <c r="O299" s="17">
        <f t="shared" si="260"/>
        <v>0.31564999999999999</v>
      </c>
      <c r="P299" s="25">
        <v>6.2140000000000001E-2</v>
      </c>
      <c r="Q299" s="17">
        <f t="shared" si="253"/>
        <v>0.37778999999999996</v>
      </c>
      <c r="R299" s="10"/>
      <c r="S299" s="2">
        <f t="shared" ref="S299:S304" si="261">B299</f>
        <v>3</v>
      </c>
      <c r="T299" s="2">
        <f t="shared" si="254"/>
        <v>2016</v>
      </c>
    </row>
    <row r="300" spans="1:20" ht="15" x14ac:dyDescent="0.2">
      <c r="A300" s="2">
        <v>2016</v>
      </c>
      <c r="B300" s="2">
        <f t="shared" si="256"/>
        <v>4</v>
      </c>
      <c r="D300" s="5">
        <v>5</v>
      </c>
      <c r="E300" s="26">
        <v>0.32998</v>
      </c>
      <c r="F300" s="27">
        <f t="shared" si="255"/>
        <v>0.10224</v>
      </c>
      <c r="G300" s="15">
        <f t="shared" ref="G300" si="262">(E300+F300)</f>
        <v>0.43221999999999999</v>
      </c>
      <c r="H300" s="10"/>
      <c r="I300" s="29">
        <f t="shared" si="257"/>
        <v>10</v>
      </c>
      <c r="J300" s="15">
        <f t="shared" si="258"/>
        <v>0.32998</v>
      </c>
      <c r="K300" s="22">
        <v>8.5139999999999993E-2</v>
      </c>
      <c r="L300" s="15">
        <f t="shared" ref="L300" si="263">(J300+K300)</f>
        <v>0.41511999999999999</v>
      </c>
      <c r="M300" s="10"/>
      <c r="N300" s="29">
        <f t="shared" si="259"/>
        <v>120.21000000000001</v>
      </c>
      <c r="O300" s="17">
        <f t="shared" si="260"/>
        <v>0.32998</v>
      </c>
      <c r="P300" s="25">
        <v>6.2140000000000001E-2</v>
      </c>
      <c r="Q300" s="17">
        <f t="shared" ref="Q300" si="264">(O300+P300)</f>
        <v>0.39212000000000002</v>
      </c>
      <c r="R300" s="10"/>
      <c r="S300" s="2">
        <f t="shared" si="261"/>
        <v>4</v>
      </c>
      <c r="T300" s="2">
        <f t="shared" si="254"/>
        <v>2016</v>
      </c>
    </row>
    <row r="301" spans="1:20" ht="15" x14ac:dyDescent="0.2">
      <c r="A301" s="2">
        <v>2016</v>
      </c>
      <c r="B301" s="2">
        <f t="shared" si="256"/>
        <v>5</v>
      </c>
      <c r="D301" s="5">
        <v>5</v>
      </c>
      <c r="E301" s="26">
        <v>0.31983</v>
      </c>
      <c r="F301" s="27">
        <f t="shared" si="255"/>
        <v>0.10224</v>
      </c>
      <c r="G301" s="15">
        <f t="shared" ref="G301" si="265">(E301+F301)</f>
        <v>0.42207</v>
      </c>
      <c r="H301" s="10"/>
      <c r="I301" s="29">
        <f t="shared" si="257"/>
        <v>10</v>
      </c>
      <c r="J301" s="15">
        <f t="shared" si="258"/>
        <v>0.31983</v>
      </c>
      <c r="K301" s="22">
        <v>8.5139999999999993E-2</v>
      </c>
      <c r="L301" s="15">
        <f t="shared" ref="L301" si="266">(J301+K301)</f>
        <v>0.40497</v>
      </c>
      <c r="M301" s="10"/>
      <c r="N301" s="29">
        <f t="shared" si="259"/>
        <v>120.21000000000001</v>
      </c>
      <c r="O301" s="17">
        <f t="shared" si="260"/>
        <v>0.31983</v>
      </c>
      <c r="P301" s="25">
        <v>6.2140000000000001E-2</v>
      </c>
      <c r="Q301" s="17">
        <f t="shared" ref="Q301" si="267">(O301+P301)</f>
        <v>0.38197000000000003</v>
      </c>
      <c r="R301" s="10"/>
      <c r="S301" s="2">
        <f t="shared" si="261"/>
        <v>5</v>
      </c>
      <c r="T301" s="2">
        <f t="shared" ref="T301" si="268">+A301</f>
        <v>2016</v>
      </c>
    </row>
    <row r="302" spans="1:20" ht="15" x14ac:dyDescent="0.2">
      <c r="A302" s="2">
        <v>2016</v>
      </c>
      <c r="B302" s="2">
        <f t="shared" si="256"/>
        <v>6</v>
      </c>
      <c r="D302" s="5">
        <v>5</v>
      </c>
      <c r="E302" s="26">
        <v>0.31519999999999998</v>
      </c>
      <c r="F302" s="27">
        <f t="shared" si="255"/>
        <v>0.10224</v>
      </c>
      <c r="G302" s="15">
        <f t="shared" ref="G302" si="269">(E302+F302)</f>
        <v>0.41743999999999998</v>
      </c>
      <c r="H302" s="10"/>
      <c r="I302" s="29">
        <f t="shared" si="257"/>
        <v>10</v>
      </c>
      <c r="J302" s="15">
        <f t="shared" si="258"/>
        <v>0.31519999999999998</v>
      </c>
      <c r="K302" s="22">
        <v>8.5139999999999993E-2</v>
      </c>
      <c r="L302" s="15">
        <f t="shared" ref="L302" si="270">(J302+K302)</f>
        <v>0.40033999999999997</v>
      </c>
      <c r="M302" s="10"/>
      <c r="N302" s="29">
        <f t="shared" si="259"/>
        <v>120.21000000000001</v>
      </c>
      <c r="O302" s="17">
        <f t="shared" si="260"/>
        <v>0.31519999999999998</v>
      </c>
      <c r="P302" s="25">
        <v>6.2140000000000001E-2</v>
      </c>
      <c r="Q302" s="17">
        <f t="shared" ref="Q302" si="271">(O302+P302)</f>
        <v>0.37734000000000001</v>
      </c>
      <c r="R302" s="10"/>
      <c r="S302" s="2">
        <f t="shared" si="261"/>
        <v>6</v>
      </c>
      <c r="T302" s="2">
        <f t="shared" ref="T302" si="272">+A302</f>
        <v>2016</v>
      </c>
    </row>
    <row r="303" spans="1:20" ht="15" x14ac:dyDescent="0.2">
      <c r="A303" s="2">
        <v>2016</v>
      </c>
      <c r="B303" s="2">
        <f t="shared" si="256"/>
        <v>7</v>
      </c>
      <c r="D303" s="5">
        <v>5</v>
      </c>
      <c r="E303" s="26">
        <v>0.31890000000000002</v>
      </c>
      <c r="F303" s="27">
        <f t="shared" si="255"/>
        <v>0.10224</v>
      </c>
      <c r="G303" s="15">
        <f t="shared" ref="G303:G304" si="273">(E303+F303)</f>
        <v>0.42114000000000001</v>
      </c>
      <c r="H303" s="10"/>
      <c r="I303" s="29">
        <f t="shared" si="257"/>
        <v>10</v>
      </c>
      <c r="J303" s="15">
        <f t="shared" si="258"/>
        <v>0.31890000000000002</v>
      </c>
      <c r="K303" s="22">
        <v>8.5139999999999993E-2</v>
      </c>
      <c r="L303" s="15">
        <f t="shared" ref="L303" si="274">(J303+K303)</f>
        <v>0.40404000000000001</v>
      </c>
      <c r="M303" s="10"/>
      <c r="N303" s="29">
        <f t="shared" si="259"/>
        <v>120.21000000000001</v>
      </c>
      <c r="O303" s="17">
        <f t="shared" si="260"/>
        <v>0.31890000000000002</v>
      </c>
      <c r="P303" s="25">
        <v>6.2140000000000001E-2</v>
      </c>
      <c r="Q303" s="17">
        <f t="shared" ref="Q303" si="275">(O303+P303)</f>
        <v>0.38104000000000005</v>
      </c>
      <c r="R303" s="10"/>
      <c r="S303" s="2">
        <f t="shared" si="261"/>
        <v>7</v>
      </c>
      <c r="T303" s="2">
        <f t="shared" ref="T303" si="276">+A303</f>
        <v>2016</v>
      </c>
    </row>
    <row r="304" spans="1:20" ht="15" x14ac:dyDescent="0.2">
      <c r="A304" s="2">
        <v>2016</v>
      </c>
      <c r="B304" s="2">
        <f t="shared" si="256"/>
        <v>8</v>
      </c>
      <c r="D304" s="5">
        <v>5</v>
      </c>
      <c r="E304" s="33">
        <v>0.35851</v>
      </c>
      <c r="F304" s="27">
        <f t="shared" si="255"/>
        <v>0.10224</v>
      </c>
      <c r="G304" s="15">
        <f t="shared" si="273"/>
        <v>0.46074999999999999</v>
      </c>
      <c r="H304" s="10"/>
      <c r="I304" s="29">
        <f t="shared" si="257"/>
        <v>10</v>
      </c>
      <c r="J304" s="15">
        <f t="shared" ref="J304" si="277">+E304</f>
        <v>0.35851</v>
      </c>
      <c r="K304" s="22">
        <v>8.5139999999999993E-2</v>
      </c>
      <c r="L304" s="15">
        <f t="shared" ref="L304" si="278">(J304+K304)</f>
        <v>0.44364999999999999</v>
      </c>
      <c r="M304" s="10"/>
      <c r="N304" s="29">
        <f t="shared" si="259"/>
        <v>120.21000000000001</v>
      </c>
      <c r="O304" s="17">
        <f t="shared" ref="O304" si="279">+E304</f>
        <v>0.35851</v>
      </c>
      <c r="P304" s="25">
        <v>6.2140000000000001E-2</v>
      </c>
      <c r="Q304" s="17">
        <f t="shared" ref="Q304" si="280">(O304+P304)</f>
        <v>0.42064999999999997</v>
      </c>
      <c r="R304" s="10"/>
      <c r="S304" s="2">
        <f t="shared" si="261"/>
        <v>8</v>
      </c>
      <c r="T304" s="2">
        <f t="shared" ref="T304" si="281">+A304</f>
        <v>2016</v>
      </c>
    </row>
    <row r="305" spans="1:20" ht="15" x14ac:dyDescent="0.2">
      <c r="A305" s="2">
        <v>2016</v>
      </c>
      <c r="B305" s="2">
        <f t="shared" si="256"/>
        <v>9</v>
      </c>
      <c r="D305" s="5">
        <v>5</v>
      </c>
      <c r="E305" s="33">
        <v>0.32357999999999998</v>
      </c>
      <c r="F305" s="27">
        <f t="shared" ref="F305:F317" si="282">0.08564+0.0143</f>
        <v>9.9940000000000001E-2</v>
      </c>
      <c r="G305" s="15">
        <f t="shared" ref="G305" si="283">(E305+F305)</f>
        <v>0.42352000000000001</v>
      </c>
      <c r="H305" s="10"/>
      <c r="I305" s="29">
        <f t="shared" ref="I305:I317" si="284">7.5+2.39</f>
        <v>9.89</v>
      </c>
      <c r="J305" s="15">
        <f t="shared" ref="J305" si="285">+E305</f>
        <v>0.32357999999999998</v>
      </c>
      <c r="K305" s="22">
        <v>8.5139999999999993E-2</v>
      </c>
      <c r="L305" s="15">
        <f t="shared" ref="L305" si="286">(J305+K305)</f>
        <v>0.40871999999999997</v>
      </c>
      <c r="M305" s="10"/>
      <c r="N305" s="29">
        <f t="shared" ref="N305:N317" si="287">72+30.68</f>
        <v>102.68</v>
      </c>
      <c r="O305" s="17">
        <f t="shared" ref="O305" si="288">+E305</f>
        <v>0.32357999999999998</v>
      </c>
      <c r="P305" s="25">
        <v>6.2140000000000001E-2</v>
      </c>
      <c r="Q305" s="17">
        <f t="shared" ref="Q305" si="289">(O305+P305)</f>
        <v>0.38571999999999995</v>
      </c>
      <c r="R305" s="10"/>
      <c r="S305" s="2">
        <f t="shared" ref="S305" si="290">B305</f>
        <v>9</v>
      </c>
      <c r="T305" s="2">
        <f t="shared" ref="T305" si="291">+A305</f>
        <v>2016</v>
      </c>
    </row>
    <row r="306" spans="1:20" ht="15" x14ac:dyDescent="0.2">
      <c r="A306" s="2">
        <v>2016</v>
      </c>
      <c r="B306" s="2">
        <f t="shared" si="256"/>
        <v>10</v>
      </c>
      <c r="D306" s="5">
        <v>5</v>
      </c>
      <c r="E306" s="33">
        <v>0.34944999999999998</v>
      </c>
      <c r="F306" s="27">
        <f t="shared" si="282"/>
        <v>9.9940000000000001E-2</v>
      </c>
      <c r="G306" s="15">
        <f t="shared" ref="G306" si="292">(E306+F306)</f>
        <v>0.44938999999999996</v>
      </c>
      <c r="H306" s="10"/>
      <c r="I306" s="29">
        <f t="shared" si="284"/>
        <v>9.89</v>
      </c>
      <c r="J306" s="15">
        <f t="shared" ref="J306" si="293">+E306</f>
        <v>0.34944999999999998</v>
      </c>
      <c r="K306" s="22">
        <v>8.5139999999999993E-2</v>
      </c>
      <c r="L306" s="15">
        <f t="shared" ref="L306" si="294">(J306+K306)</f>
        <v>0.43458999999999998</v>
      </c>
      <c r="M306" s="10"/>
      <c r="N306" s="29">
        <f t="shared" si="287"/>
        <v>102.68</v>
      </c>
      <c r="O306" s="17">
        <f t="shared" ref="O306" si="295">+E306</f>
        <v>0.34944999999999998</v>
      </c>
      <c r="P306" s="25">
        <v>6.2140000000000001E-2</v>
      </c>
      <c r="Q306" s="17">
        <f t="shared" ref="Q306" si="296">(O306+P306)</f>
        <v>0.41159000000000001</v>
      </c>
      <c r="R306" s="10"/>
      <c r="S306" s="2">
        <f t="shared" ref="S306" si="297">B306</f>
        <v>10</v>
      </c>
      <c r="T306" s="2">
        <f t="shared" ref="T306" si="298">+A306</f>
        <v>2016</v>
      </c>
    </row>
    <row r="307" spans="1:20" ht="15" x14ac:dyDescent="0.2">
      <c r="A307" s="2">
        <v>2016</v>
      </c>
      <c r="B307" s="2">
        <f t="shared" si="256"/>
        <v>11</v>
      </c>
      <c r="D307" s="5">
        <v>5</v>
      </c>
      <c r="E307" s="33">
        <v>0.38929000000000002</v>
      </c>
      <c r="F307" s="27">
        <f t="shared" si="282"/>
        <v>9.9940000000000001E-2</v>
      </c>
      <c r="G307" s="15">
        <f t="shared" ref="G307" si="299">(E307+F307)</f>
        <v>0.48923000000000005</v>
      </c>
      <c r="H307" s="10"/>
      <c r="I307" s="29">
        <f t="shared" si="284"/>
        <v>9.89</v>
      </c>
      <c r="J307" s="15">
        <f t="shared" ref="J307" si="300">+E307</f>
        <v>0.38929000000000002</v>
      </c>
      <c r="K307" s="22">
        <v>8.5139999999999993E-2</v>
      </c>
      <c r="L307" s="15">
        <f t="shared" ref="L307" si="301">(J307+K307)</f>
        <v>0.47443000000000002</v>
      </c>
      <c r="M307" s="10"/>
      <c r="N307" s="29">
        <f t="shared" si="287"/>
        <v>102.68</v>
      </c>
      <c r="O307" s="17">
        <f t="shared" ref="O307" si="302">+E307</f>
        <v>0.38929000000000002</v>
      </c>
      <c r="P307" s="25">
        <v>6.2140000000000001E-2</v>
      </c>
      <c r="Q307" s="17">
        <f t="shared" ref="Q307" si="303">(O307+P307)</f>
        <v>0.45143</v>
      </c>
      <c r="R307" s="10"/>
      <c r="S307" s="2">
        <f t="shared" ref="S307" si="304">B307</f>
        <v>11</v>
      </c>
      <c r="T307" s="2">
        <f t="shared" ref="T307" si="305">+A307</f>
        <v>2016</v>
      </c>
    </row>
    <row r="308" spans="1:20" ht="15" x14ac:dyDescent="0.2">
      <c r="A308" s="2">
        <v>2016</v>
      </c>
      <c r="B308" s="2">
        <f t="shared" si="256"/>
        <v>12</v>
      </c>
      <c r="D308" s="5">
        <v>5</v>
      </c>
      <c r="E308" s="33">
        <v>0.38929000000000002</v>
      </c>
      <c r="F308" s="27">
        <f t="shared" si="282"/>
        <v>9.9940000000000001E-2</v>
      </c>
      <c r="G308" s="15">
        <f t="shared" ref="G308" si="306">(E308+F308)</f>
        <v>0.48923000000000005</v>
      </c>
      <c r="H308" s="10"/>
      <c r="I308" s="29">
        <f t="shared" si="284"/>
        <v>9.89</v>
      </c>
      <c r="J308" s="15">
        <f t="shared" ref="J308" si="307">+E308</f>
        <v>0.38929000000000002</v>
      </c>
      <c r="K308" s="22">
        <v>8.5139999999999993E-2</v>
      </c>
      <c r="L308" s="15">
        <f t="shared" ref="L308" si="308">(J308+K308)</f>
        <v>0.47443000000000002</v>
      </c>
      <c r="M308" s="10"/>
      <c r="N308" s="29">
        <f t="shared" si="287"/>
        <v>102.68</v>
      </c>
      <c r="O308" s="17">
        <f t="shared" ref="O308" si="309">+E308</f>
        <v>0.38929000000000002</v>
      </c>
      <c r="P308" s="25">
        <v>6.2140000000000001E-2</v>
      </c>
      <c r="Q308" s="17">
        <f t="shared" ref="Q308" si="310">(O308+P308)</f>
        <v>0.45143</v>
      </c>
      <c r="R308" s="10"/>
      <c r="S308" s="2">
        <f t="shared" ref="S308" si="311">B308</f>
        <v>12</v>
      </c>
      <c r="T308" s="2">
        <f t="shared" ref="T308" si="312">+A308</f>
        <v>2016</v>
      </c>
    </row>
    <row r="309" spans="1:20" ht="15" x14ac:dyDescent="0.2">
      <c r="A309" s="2">
        <v>2017</v>
      </c>
      <c r="B309" s="2">
        <f t="shared" si="256"/>
        <v>1</v>
      </c>
      <c r="D309" s="5">
        <v>5</v>
      </c>
      <c r="E309" s="33">
        <v>0.40359</v>
      </c>
      <c r="F309" s="27">
        <f t="shared" si="282"/>
        <v>9.9940000000000001E-2</v>
      </c>
      <c r="G309" s="15">
        <f t="shared" ref="G309" si="313">(E309+F309)</f>
        <v>0.50353000000000003</v>
      </c>
      <c r="H309" s="10"/>
      <c r="I309" s="29">
        <f t="shared" si="284"/>
        <v>9.89</v>
      </c>
      <c r="J309" s="15">
        <f t="shared" ref="J309" si="314">+E309</f>
        <v>0.40359</v>
      </c>
      <c r="K309" s="22">
        <v>8.5139999999999993E-2</v>
      </c>
      <c r="L309" s="15">
        <f t="shared" ref="L309" si="315">(J309+K309)</f>
        <v>0.48873</v>
      </c>
      <c r="M309" s="10"/>
      <c r="N309" s="29">
        <f t="shared" si="287"/>
        <v>102.68</v>
      </c>
      <c r="O309" s="17">
        <f t="shared" ref="O309" si="316">+E309</f>
        <v>0.40359</v>
      </c>
      <c r="P309" s="25">
        <v>6.2140000000000001E-2</v>
      </c>
      <c r="Q309" s="17">
        <f t="shared" ref="Q309" si="317">(O309+P309)</f>
        <v>0.46572999999999998</v>
      </c>
      <c r="R309" s="10"/>
      <c r="S309" s="2">
        <f t="shared" ref="S309" si="318">B309</f>
        <v>1</v>
      </c>
      <c r="T309" s="2">
        <f t="shared" ref="T309" si="319">+A309</f>
        <v>2017</v>
      </c>
    </row>
    <row r="310" spans="1:20" ht="15" x14ac:dyDescent="0.2">
      <c r="A310" s="2">
        <v>2017</v>
      </c>
      <c r="B310" s="2">
        <f t="shared" si="256"/>
        <v>2</v>
      </c>
      <c r="D310" s="5">
        <v>5</v>
      </c>
      <c r="E310" s="33">
        <v>0.39285999999999999</v>
      </c>
      <c r="F310" s="27">
        <f t="shared" si="282"/>
        <v>9.9940000000000001E-2</v>
      </c>
      <c r="G310" s="15">
        <f t="shared" ref="G310" si="320">(E310+F310)</f>
        <v>0.49280000000000002</v>
      </c>
      <c r="H310" s="10"/>
      <c r="I310" s="29">
        <f t="shared" si="284"/>
        <v>9.89</v>
      </c>
      <c r="J310" s="15">
        <f t="shared" ref="J310" si="321">+E310</f>
        <v>0.39285999999999999</v>
      </c>
      <c r="K310" s="22">
        <v>8.5139999999999993E-2</v>
      </c>
      <c r="L310" s="15">
        <f t="shared" ref="L310" si="322">(J310+K310)</f>
        <v>0.47799999999999998</v>
      </c>
      <c r="M310" s="10"/>
      <c r="N310" s="29">
        <f t="shared" si="287"/>
        <v>102.68</v>
      </c>
      <c r="O310" s="17">
        <f t="shared" ref="O310" si="323">+E310</f>
        <v>0.39285999999999999</v>
      </c>
      <c r="P310" s="25">
        <v>6.2140000000000001E-2</v>
      </c>
      <c r="Q310" s="17">
        <f t="shared" ref="Q310" si="324">(O310+P310)</f>
        <v>0.45499999999999996</v>
      </c>
      <c r="R310" s="10"/>
      <c r="S310" s="2">
        <f t="shared" ref="S310" si="325">B310</f>
        <v>2</v>
      </c>
      <c r="T310" s="2">
        <f t="shared" ref="T310" si="326">+A310</f>
        <v>2017</v>
      </c>
    </row>
    <row r="311" spans="1:20" ht="15" x14ac:dyDescent="0.2">
      <c r="A311" s="2">
        <v>2017</v>
      </c>
      <c r="B311" s="2">
        <f t="shared" si="256"/>
        <v>3</v>
      </c>
      <c r="D311" s="5">
        <v>5</v>
      </c>
      <c r="E311" s="33">
        <v>0.39285999999999999</v>
      </c>
      <c r="F311" s="27">
        <f t="shared" si="282"/>
        <v>9.9940000000000001E-2</v>
      </c>
      <c r="G311" s="15">
        <f t="shared" ref="G311" si="327">(E311+F311)</f>
        <v>0.49280000000000002</v>
      </c>
      <c r="H311" s="10"/>
      <c r="I311" s="29">
        <f t="shared" si="284"/>
        <v>9.89</v>
      </c>
      <c r="J311" s="15">
        <f t="shared" ref="J311" si="328">+E311</f>
        <v>0.39285999999999999</v>
      </c>
      <c r="K311" s="22">
        <v>8.5139999999999993E-2</v>
      </c>
      <c r="L311" s="15">
        <f t="shared" ref="L311" si="329">(J311+K311)</f>
        <v>0.47799999999999998</v>
      </c>
      <c r="M311" s="10"/>
      <c r="N311" s="29">
        <f t="shared" si="287"/>
        <v>102.68</v>
      </c>
      <c r="O311" s="17">
        <f t="shared" ref="O311" si="330">+E311</f>
        <v>0.39285999999999999</v>
      </c>
      <c r="P311" s="25">
        <v>6.2140000000000001E-2</v>
      </c>
      <c r="Q311" s="17">
        <f t="shared" ref="Q311" si="331">(O311+P311)</f>
        <v>0.45499999999999996</v>
      </c>
      <c r="R311" s="10"/>
      <c r="S311" s="2">
        <f t="shared" ref="S311" si="332">B311</f>
        <v>3</v>
      </c>
      <c r="T311" s="2">
        <f t="shared" ref="T311" si="333">+A311</f>
        <v>2017</v>
      </c>
    </row>
    <row r="312" spans="1:20" ht="15" x14ac:dyDescent="0.2">
      <c r="A312" s="2">
        <v>2017</v>
      </c>
      <c r="B312" s="2">
        <f t="shared" si="256"/>
        <v>4</v>
      </c>
      <c r="D312" s="5">
        <v>5</v>
      </c>
      <c r="E312" s="33">
        <v>0.38929000000000002</v>
      </c>
      <c r="F312" s="27">
        <f t="shared" si="282"/>
        <v>9.9940000000000001E-2</v>
      </c>
      <c r="G312" s="15">
        <f t="shared" ref="G312" si="334">(E312+F312)</f>
        <v>0.48923000000000005</v>
      </c>
      <c r="H312" s="10"/>
      <c r="I312" s="29">
        <f t="shared" si="284"/>
        <v>9.89</v>
      </c>
      <c r="J312" s="15">
        <f t="shared" ref="J312" si="335">+E312</f>
        <v>0.38929000000000002</v>
      </c>
      <c r="K312" s="22">
        <v>8.5139999999999993E-2</v>
      </c>
      <c r="L312" s="15">
        <f t="shared" ref="L312" si="336">(J312+K312)</f>
        <v>0.47443000000000002</v>
      </c>
      <c r="M312" s="10"/>
      <c r="N312" s="29">
        <f t="shared" si="287"/>
        <v>102.68</v>
      </c>
      <c r="O312" s="17">
        <f t="shared" ref="O312" si="337">+E312</f>
        <v>0.38929000000000002</v>
      </c>
      <c r="P312" s="25">
        <v>6.2140000000000001E-2</v>
      </c>
      <c r="Q312" s="17">
        <f t="shared" ref="Q312" si="338">(O312+P312)</f>
        <v>0.45143</v>
      </c>
      <c r="R312" s="10"/>
      <c r="S312" s="2">
        <f t="shared" ref="S312" si="339">B312</f>
        <v>4</v>
      </c>
      <c r="T312" s="2">
        <f t="shared" ref="T312" si="340">+A312</f>
        <v>2017</v>
      </c>
    </row>
    <row r="313" spans="1:20" ht="15" x14ac:dyDescent="0.2">
      <c r="A313" s="2">
        <v>2017</v>
      </c>
      <c r="B313" s="2">
        <f t="shared" si="256"/>
        <v>5</v>
      </c>
      <c r="D313" s="5">
        <v>5</v>
      </c>
      <c r="E313" s="33">
        <v>0.40356999999999998</v>
      </c>
      <c r="F313" s="27">
        <f t="shared" si="282"/>
        <v>9.9940000000000001E-2</v>
      </c>
      <c r="G313" s="15">
        <f t="shared" ref="G313" si="341">(E313+F313)</f>
        <v>0.50351000000000001</v>
      </c>
      <c r="H313" s="10"/>
      <c r="I313" s="29">
        <f t="shared" si="284"/>
        <v>9.89</v>
      </c>
      <c r="J313" s="15">
        <f t="shared" ref="J313" si="342">+E313</f>
        <v>0.40356999999999998</v>
      </c>
      <c r="K313" s="22">
        <v>8.5139999999999993E-2</v>
      </c>
      <c r="L313" s="15">
        <f t="shared" ref="L313" si="343">(J313+K313)</f>
        <v>0.48870999999999998</v>
      </c>
      <c r="M313" s="10"/>
      <c r="N313" s="29">
        <f t="shared" si="287"/>
        <v>102.68</v>
      </c>
      <c r="O313" s="17">
        <f t="shared" ref="O313" si="344">+E313</f>
        <v>0.40356999999999998</v>
      </c>
      <c r="P313" s="25">
        <v>6.2140000000000001E-2</v>
      </c>
      <c r="Q313" s="17">
        <f t="shared" ref="Q313" si="345">(O313+P313)</f>
        <v>0.46570999999999996</v>
      </c>
      <c r="R313" s="10"/>
      <c r="S313" s="2">
        <f t="shared" ref="S313" si="346">B313</f>
        <v>5</v>
      </c>
      <c r="T313" s="2">
        <f t="shared" ref="T313" si="347">+A313</f>
        <v>2017</v>
      </c>
    </row>
    <row r="314" spans="1:20" ht="15" x14ac:dyDescent="0.2">
      <c r="A314" s="2">
        <v>2017</v>
      </c>
      <c r="B314" s="2">
        <f t="shared" si="256"/>
        <v>6</v>
      </c>
      <c r="D314" s="5">
        <v>5</v>
      </c>
      <c r="E314" s="33">
        <v>0.39643</v>
      </c>
      <c r="F314" s="27">
        <f t="shared" si="282"/>
        <v>9.9940000000000001E-2</v>
      </c>
      <c r="G314" s="15">
        <f t="shared" ref="G314" si="348">(E314+F314)</f>
        <v>0.49636999999999998</v>
      </c>
      <c r="H314" s="10"/>
      <c r="I314" s="29">
        <f t="shared" si="284"/>
        <v>9.89</v>
      </c>
      <c r="J314" s="15">
        <f t="shared" ref="J314" si="349">+E314</f>
        <v>0.39643</v>
      </c>
      <c r="K314" s="22">
        <v>8.5139999999999993E-2</v>
      </c>
      <c r="L314" s="15">
        <f t="shared" ref="L314" si="350">(J314+K314)</f>
        <v>0.48157</v>
      </c>
      <c r="M314" s="10"/>
      <c r="N314" s="29">
        <f t="shared" si="287"/>
        <v>102.68</v>
      </c>
      <c r="O314" s="17">
        <f t="shared" ref="O314" si="351">+E314</f>
        <v>0.39643</v>
      </c>
      <c r="P314" s="25">
        <v>6.2140000000000001E-2</v>
      </c>
      <c r="Q314" s="17">
        <f t="shared" ref="Q314" si="352">(O314+P314)</f>
        <v>0.45857000000000003</v>
      </c>
      <c r="R314" s="10"/>
      <c r="S314" s="2">
        <f t="shared" ref="S314" si="353">B314</f>
        <v>6</v>
      </c>
      <c r="T314" s="2">
        <f t="shared" ref="T314" si="354">+A314</f>
        <v>2017</v>
      </c>
    </row>
    <row r="315" spans="1:20" ht="15" x14ac:dyDescent="0.2">
      <c r="A315" s="2">
        <v>2017</v>
      </c>
      <c r="B315" s="2">
        <f t="shared" si="256"/>
        <v>7</v>
      </c>
      <c r="D315" s="5">
        <v>5</v>
      </c>
      <c r="E315" s="33">
        <v>0.38929000000000002</v>
      </c>
      <c r="F315" s="27">
        <f t="shared" si="282"/>
        <v>9.9940000000000001E-2</v>
      </c>
      <c r="G315" s="15">
        <f t="shared" ref="G315" si="355">(E315+F315)</f>
        <v>0.48923000000000005</v>
      </c>
      <c r="H315" s="10"/>
      <c r="I315" s="29">
        <f t="shared" si="284"/>
        <v>9.89</v>
      </c>
      <c r="J315" s="15">
        <f t="shared" ref="J315" si="356">+E315</f>
        <v>0.38929000000000002</v>
      </c>
      <c r="K315" s="22">
        <v>8.5139999999999993E-2</v>
      </c>
      <c r="L315" s="15">
        <f t="shared" ref="L315" si="357">(J315+K315)</f>
        <v>0.47443000000000002</v>
      </c>
      <c r="M315" s="10"/>
      <c r="N315" s="29">
        <f t="shared" si="287"/>
        <v>102.68</v>
      </c>
      <c r="O315" s="17">
        <f t="shared" ref="O315" si="358">+E315</f>
        <v>0.38929000000000002</v>
      </c>
      <c r="P315" s="25">
        <v>6.2140000000000001E-2</v>
      </c>
      <c r="Q315" s="17">
        <f t="shared" ref="Q315" si="359">(O315+P315)</f>
        <v>0.45143</v>
      </c>
      <c r="R315" s="10"/>
      <c r="S315" s="2">
        <f t="shared" ref="S315" si="360">B315</f>
        <v>7</v>
      </c>
      <c r="T315" s="2">
        <f t="shared" ref="T315" si="361">+A315</f>
        <v>2017</v>
      </c>
    </row>
    <row r="316" spans="1:20" ht="15" x14ac:dyDescent="0.2">
      <c r="A316" s="2">
        <v>2017</v>
      </c>
      <c r="B316" s="2">
        <f t="shared" si="256"/>
        <v>8</v>
      </c>
      <c r="D316" s="5">
        <v>5</v>
      </c>
      <c r="E316" s="33">
        <v>0.38929000000000002</v>
      </c>
      <c r="F316" s="27">
        <f t="shared" si="282"/>
        <v>9.9940000000000001E-2</v>
      </c>
      <c r="G316" s="15">
        <f t="shared" ref="G316" si="362">(E316+F316)</f>
        <v>0.48923000000000005</v>
      </c>
      <c r="H316" s="10"/>
      <c r="I316" s="29">
        <f t="shared" si="284"/>
        <v>9.89</v>
      </c>
      <c r="J316" s="15">
        <f t="shared" ref="J316" si="363">+E316</f>
        <v>0.38929000000000002</v>
      </c>
      <c r="K316" s="22">
        <v>8.5139999999999993E-2</v>
      </c>
      <c r="L316" s="15">
        <f t="shared" ref="L316" si="364">(J316+K316)</f>
        <v>0.47443000000000002</v>
      </c>
      <c r="M316" s="10"/>
      <c r="N316" s="29">
        <f t="shared" si="287"/>
        <v>102.68</v>
      </c>
      <c r="O316" s="17">
        <f t="shared" ref="O316" si="365">+E316</f>
        <v>0.38929000000000002</v>
      </c>
      <c r="P316" s="25">
        <v>6.2140000000000001E-2</v>
      </c>
      <c r="Q316" s="17">
        <f t="shared" ref="Q316" si="366">(O316+P316)</f>
        <v>0.45143</v>
      </c>
      <c r="R316" s="10"/>
      <c r="S316" s="2">
        <f t="shared" ref="S316" si="367">B316</f>
        <v>8</v>
      </c>
      <c r="T316" s="2">
        <f t="shared" ref="T316" si="368">+A316</f>
        <v>2017</v>
      </c>
    </row>
    <row r="317" spans="1:20" ht="15" x14ac:dyDescent="0.2">
      <c r="A317" s="2">
        <v>2017</v>
      </c>
      <c r="B317" s="2">
        <f t="shared" si="256"/>
        <v>9</v>
      </c>
      <c r="D317" s="5">
        <v>5</v>
      </c>
      <c r="E317" s="33">
        <v>0.38929000000000002</v>
      </c>
      <c r="F317" s="27">
        <f t="shared" si="282"/>
        <v>9.9940000000000001E-2</v>
      </c>
      <c r="G317" s="15">
        <f t="shared" ref="G317" si="369">(E317+F317)</f>
        <v>0.48923000000000005</v>
      </c>
      <c r="H317" s="10"/>
      <c r="I317" s="29">
        <f t="shared" si="284"/>
        <v>9.89</v>
      </c>
      <c r="J317" s="15">
        <f t="shared" ref="J317" si="370">+E317</f>
        <v>0.38929000000000002</v>
      </c>
      <c r="K317" s="22">
        <v>8.5139999999999993E-2</v>
      </c>
      <c r="L317" s="15">
        <f t="shared" ref="L317" si="371">(J317+K317)</f>
        <v>0.47443000000000002</v>
      </c>
      <c r="M317" s="10"/>
      <c r="N317" s="29">
        <f t="shared" si="287"/>
        <v>102.68</v>
      </c>
      <c r="O317" s="17">
        <f t="shared" ref="O317" si="372">+E317</f>
        <v>0.38929000000000002</v>
      </c>
      <c r="P317" s="25">
        <v>6.2140000000000001E-2</v>
      </c>
      <c r="Q317" s="17">
        <f t="shared" ref="Q317" si="373">(O317+P317)</f>
        <v>0.45143</v>
      </c>
      <c r="R317" s="10"/>
      <c r="S317" s="2">
        <f t="shared" ref="S317" si="374">B317</f>
        <v>9</v>
      </c>
      <c r="T317" s="2">
        <f t="shared" ref="T317" si="375">+A317</f>
        <v>2017</v>
      </c>
    </row>
    <row r="318" spans="1:20" ht="15" x14ac:dyDescent="0.2">
      <c r="A318" s="2">
        <v>2017</v>
      </c>
      <c r="B318" s="2">
        <f t="shared" si="256"/>
        <v>10</v>
      </c>
      <c r="D318" s="5">
        <v>5</v>
      </c>
      <c r="E318" s="33">
        <v>0.38929000000000002</v>
      </c>
      <c r="F318" s="27">
        <f>0.08564+0.0054</f>
        <v>9.1039999999999996E-2</v>
      </c>
      <c r="G318" s="15">
        <f t="shared" ref="G318" si="376">(E318+F318)</f>
        <v>0.48033000000000003</v>
      </c>
      <c r="H318" s="10"/>
      <c r="I318" s="29">
        <f>7.5+0.92</f>
        <v>8.42</v>
      </c>
      <c r="J318" s="15">
        <f t="shared" ref="J318" si="377">+E318</f>
        <v>0.38929000000000002</v>
      </c>
      <c r="K318" s="22">
        <v>8.5139999999999993E-2</v>
      </c>
      <c r="L318" s="15">
        <f t="shared" ref="L318" si="378">(J318+K318)</f>
        <v>0.47443000000000002</v>
      </c>
      <c r="M318" s="10"/>
      <c r="N318" s="29">
        <f>72+16.98</f>
        <v>88.98</v>
      </c>
      <c r="O318" s="17">
        <f t="shared" ref="O318" si="379">+E318</f>
        <v>0.38929000000000002</v>
      </c>
      <c r="P318" s="25">
        <v>6.2140000000000001E-2</v>
      </c>
      <c r="Q318" s="17">
        <f t="shared" ref="Q318" si="380">(O318+P318)</f>
        <v>0.45143</v>
      </c>
      <c r="R318" s="10"/>
      <c r="S318" s="2">
        <f t="shared" ref="S318" si="381">B318</f>
        <v>10</v>
      </c>
      <c r="T318" s="2">
        <f t="shared" ref="T318" si="382">+A318</f>
        <v>2017</v>
      </c>
    </row>
    <row r="319" spans="1:20" ht="15" x14ac:dyDescent="0.2">
      <c r="A319" s="2">
        <v>2017</v>
      </c>
      <c r="B319" s="2">
        <f t="shared" si="256"/>
        <v>11</v>
      </c>
      <c r="D319" s="5">
        <v>5</v>
      </c>
      <c r="E319" s="33">
        <v>0.40242</v>
      </c>
      <c r="F319" s="27">
        <f>0.08564+0.0054</f>
        <v>9.1039999999999996E-2</v>
      </c>
      <c r="G319" s="15">
        <f t="shared" ref="G319" si="383">(E319+F319)</f>
        <v>0.49346000000000001</v>
      </c>
      <c r="H319" s="10"/>
      <c r="I319" s="29">
        <f>7.5+0.92</f>
        <v>8.42</v>
      </c>
      <c r="J319" s="15">
        <f t="shared" ref="J319" si="384">+E319</f>
        <v>0.40242</v>
      </c>
      <c r="K319" s="22">
        <v>8.5139999999999993E-2</v>
      </c>
      <c r="L319" s="15">
        <f t="shared" ref="L319" si="385">(J319+K319)</f>
        <v>0.48755999999999999</v>
      </c>
      <c r="M319" s="10"/>
      <c r="N319" s="29">
        <f>72+16.98</f>
        <v>88.98</v>
      </c>
      <c r="O319" s="17">
        <f t="shared" ref="O319" si="386">+E319</f>
        <v>0.40242</v>
      </c>
      <c r="P319" s="25">
        <v>6.2140000000000001E-2</v>
      </c>
      <c r="Q319" s="17">
        <f t="shared" ref="Q319" si="387">(O319+P319)</f>
        <v>0.46455999999999997</v>
      </c>
      <c r="R319" s="10"/>
      <c r="S319" s="2">
        <f t="shared" ref="S319" si="388">B319</f>
        <v>11</v>
      </c>
      <c r="T319" s="2">
        <f t="shared" ref="T319" si="389">+A319</f>
        <v>2017</v>
      </c>
    </row>
    <row r="320" spans="1:20" ht="15" x14ac:dyDescent="0.2">
      <c r="A320" s="2">
        <v>2017</v>
      </c>
      <c r="B320" s="2">
        <f t="shared" si="256"/>
        <v>12</v>
      </c>
      <c r="D320" s="5">
        <v>5</v>
      </c>
      <c r="E320" s="33">
        <v>0.40322000000000002</v>
      </c>
      <c r="F320" s="27">
        <f>0.08564+0.0054</f>
        <v>9.1039999999999996E-2</v>
      </c>
      <c r="G320" s="15">
        <f t="shared" ref="G320" si="390">(E320+F320)</f>
        <v>0.49426000000000003</v>
      </c>
      <c r="H320" s="10"/>
      <c r="I320" s="29">
        <f>7.5+0.92</f>
        <v>8.42</v>
      </c>
      <c r="J320" s="15">
        <f t="shared" ref="J320" si="391">+E320</f>
        <v>0.40322000000000002</v>
      </c>
      <c r="K320" s="22">
        <v>8.5139999999999993E-2</v>
      </c>
      <c r="L320" s="15">
        <f t="shared" ref="L320" si="392">(J320+K320)</f>
        <v>0.48836000000000002</v>
      </c>
      <c r="M320" s="10"/>
      <c r="N320" s="29">
        <f>72+16.98</f>
        <v>88.98</v>
      </c>
      <c r="O320" s="17">
        <f t="shared" ref="O320" si="393">+E320</f>
        <v>0.40322000000000002</v>
      </c>
      <c r="P320" s="25">
        <v>6.2140000000000001E-2</v>
      </c>
      <c r="Q320" s="17">
        <f t="shared" ref="Q320" si="394">(O320+P320)</f>
        <v>0.46536</v>
      </c>
      <c r="R320" s="10"/>
      <c r="S320" s="2">
        <f t="shared" ref="S320" si="395">B320</f>
        <v>12</v>
      </c>
      <c r="T320" s="2">
        <f t="shared" ref="T320" si="396">+A320</f>
        <v>2017</v>
      </c>
    </row>
    <row r="321" spans="1:20" ht="15" x14ac:dyDescent="0.2">
      <c r="A321" s="2">
        <v>2018</v>
      </c>
      <c r="B321" s="2">
        <f t="shared" si="256"/>
        <v>1</v>
      </c>
      <c r="D321" s="5">
        <v>5</v>
      </c>
      <c r="E321" s="33">
        <v>0.38850000000000001</v>
      </c>
      <c r="F321" s="27">
        <f t="shared" ref="F321:F330" si="397">0.08564+0.0095</f>
        <v>9.5139999999999988E-2</v>
      </c>
      <c r="G321" s="15">
        <f t="shared" ref="G321" si="398">(E321+F321)</f>
        <v>0.48364000000000001</v>
      </c>
      <c r="H321" s="10"/>
      <c r="I321" s="29">
        <f t="shared" ref="I321:I330" si="399">7.5+1.56</f>
        <v>9.06</v>
      </c>
      <c r="J321" s="15">
        <f t="shared" ref="J321" si="400">+E321</f>
        <v>0.38850000000000001</v>
      </c>
      <c r="K321" s="22">
        <v>8.5139999999999993E-2</v>
      </c>
      <c r="L321" s="15">
        <f t="shared" ref="L321" si="401">(J321+K321)</f>
        <v>0.47364000000000001</v>
      </c>
      <c r="M321" s="10"/>
      <c r="N321" s="29">
        <f t="shared" ref="N321:N330" si="402">72+18.51</f>
        <v>90.51</v>
      </c>
      <c r="O321" s="17">
        <f t="shared" ref="O321" si="403">+E321</f>
        <v>0.38850000000000001</v>
      </c>
      <c r="P321" s="25">
        <v>6.2140000000000001E-2</v>
      </c>
      <c r="Q321" s="17">
        <f t="shared" ref="Q321" si="404">(O321+P321)</f>
        <v>0.45064000000000004</v>
      </c>
      <c r="R321" s="10"/>
      <c r="S321" s="2">
        <f t="shared" ref="S321" si="405">B321</f>
        <v>1</v>
      </c>
      <c r="T321" s="2">
        <f t="shared" ref="T321" si="406">+A321</f>
        <v>2018</v>
      </c>
    </row>
    <row r="322" spans="1:20" ht="15" x14ac:dyDescent="0.2">
      <c r="A322" s="2">
        <v>2018</v>
      </c>
      <c r="B322" s="2">
        <f t="shared" si="256"/>
        <v>2</v>
      </c>
      <c r="D322" s="5">
        <v>5</v>
      </c>
      <c r="E322" s="33">
        <v>0.35576000000000002</v>
      </c>
      <c r="F322" s="27">
        <f t="shared" si="397"/>
        <v>9.5139999999999988E-2</v>
      </c>
      <c r="G322" s="15">
        <f t="shared" ref="G322" si="407">(E322+F322)</f>
        <v>0.45090000000000002</v>
      </c>
      <c r="H322" s="10"/>
      <c r="I322" s="29">
        <f t="shared" si="399"/>
        <v>9.06</v>
      </c>
      <c r="J322" s="15">
        <f t="shared" ref="J322" si="408">+E322</f>
        <v>0.35576000000000002</v>
      </c>
      <c r="K322" s="22">
        <v>8.5139999999999993E-2</v>
      </c>
      <c r="L322" s="15">
        <f t="shared" ref="L322" si="409">(J322+K322)</f>
        <v>0.44090000000000001</v>
      </c>
      <c r="M322" s="10"/>
      <c r="N322" s="29">
        <f t="shared" si="402"/>
        <v>90.51</v>
      </c>
      <c r="O322" s="17">
        <f t="shared" ref="O322" si="410">+E322</f>
        <v>0.35576000000000002</v>
      </c>
      <c r="P322" s="25">
        <v>6.2140000000000001E-2</v>
      </c>
      <c r="Q322" s="17">
        <f t="shared" ref="Q322" si="411">(O322+P322)</f>
        <v>0.41790000000000005</v>
      </c>
      <c r="R322" s="10"/>
      <c r="S322" s="2">
        <f t="shared" ref="S322" si="412">B322</f>
        <v>2</v>
      </c>
      <c r="T322" s="2">
        <f t="shared" ref="T322" si="413">+A322</f>
        <v>2018</v>
      </c>
    </row>
    <row r="323" spans="1:20" ht="15" x14ac:dyDescent="0.2">
      <c r="A323" s="2">
        <v>2018</v>
      </c>
      <c r="B323" s="2">
        <f t="shared" si="256"/>
        <v>3</v>
      </c>
      <c r="D323" s="5">
        <v>5</v>
      </c>
      <c r="E323" s="33">
        <v>0.25907999999999998</v>
      </c>
      <c r="F323" s="27">
        <f t="shared" si="397"/>
        <v>9.5139999999999988E-2</v>
      </c>
      <c r="G323" s="15">
        <f t="shared" ref="G323" si="414">(E323+F323)</f>
        <v>0.35421999999999998</v>
      </c>
      <c r="H323" s="10"/>
      <c r="I323" s="29">
        <f t="shared" si="399"/>
        <v>9.06</v>
      </c>
      <c r="J323" s="15">
        <f t="shared" ref="J323" si="415">+E323</f>
        <v>0.25907999999999998</v>
      </c>
      <c r="K323" s="22">
        <v>8.5139999999999993E-2</v>
      </c>
      <c r="L323" s="15">
        <f t="shared" ref="L323" si="416">(J323+K323)</f>
        <v>0.34421999999999997</v>
      </c>
      <c r="M323" s="10"/>
      <c r="N323" s="29">
        <f t="shared" si="402"/>
        <v>90.51</v>
      </c>
      <c r="O323" s="17">
        <f t="shared" ref="O323" si="417">+E323</f>
        <v>0.25907999999999998</v>
      </c>
      <c r="P323" s="25">
        <v>6.2140000000000001E-2</v>
      </c>
      <c r="Q323" s="17">
        <f t="shared" ref="Q323" si="418">(O323+P323)</f>
        <v>0.32121999999999995</v>
      </c>
      <c r="R323" s="10"/>
      <c r="S323" s="2">
        <f t="shared" ref="S323" si="419">B323</f>
        <v>3</v>
      </c>
      <c r="T323" s="2">
        <f t="shared" ref="T323" si="420">+A323</f>
        <v>2018</v>
      </c>
    </row>
    <row r="324" spans="1:20" ht="15" x14ac:dyDescent="0.2">
      <c r="A324" s="2">
        <v>2018</v>
      </c>
      <c r="B324" s="2">
        <f t="shared" si="256"/>
        <v>4</v>
      </c>
      <c r="D324" s="5">
        <v>5</v>
      </c>
      <c r="E324" s="33">
        <v>0.34695999999999999</v>
      </c>
      <c r="F324" s="27">
        <f t="shared" si="397"/>
        <v>9.5139999999999988E-2</v>
      </c>
      <c r="G324" s="15">
        <f t="shared" ref="G324" si="421">(E324+F324)</f>
        <v>0.44209999999999999</v>
      </c>
      <c r="H324" s="10"/>
      <c r="I324" s="29">
        <f t="shared" si="399"/>
        <v>9.06</v>
      </c>
      <c r="J324" s="15">
        <f t="shared" ref="J324" si="422">+E324</f>
        <v>0.34695999999999999</v>
      </c>
      <c r="K324" s="22">
        <v>8.5139999999999993E-2</v>
      </c>
      <c r="L324" s="15">
        <f t="shared" ref="L324" si="423">(J324+K324)</f>
        <v>0.43209999999999998</v>
      </c>
      <c r="M324" s="10"/>
      <c r="N324" s="29">
        <f t="shared" si="402"/>
        <v>90.51</v>
      </c>
      <c r="O324" s="17">
        <f t="shared" ref="O324" si="424">+E324</f>
        <v>0.34695999999999999</v>
      </c>
      <c r="P324" s="25">
        <v>6.2140000000000001E-2</v>
      </c>
      <c r="Q324" s="17">
        <f t="shared" ref="Q324" si="425">(O324+P324)</f>
        <v>0.40910000000000002</v>
      </c>
      <c r="R324" s="10"/>
      <c r="S324" s="2">
        <f t="shared" ref="S324" si="426">B324</f>
        <v>4</v>
      </c>
      <c r="T324" s="2">
        <f t="shared" ref="T324" si="427">+A324</f>
        <v>2018</v>
      </c>
    </row>
    <row r="325" spans="1:20" ht="15" x14ac:dyDescent="0.2">
      <c r="A325" s="2">
        <v>2018</v>
      </c>
      <c r="B325" s="2">
        <f t="shared" ref="B325:B384" si="428">B313</f>
        <v>5</v>
      </c>
      <c r="D325" s="5">
        <v>5</v>
      </c>
      <c r="E325" s="33">
        <v>0.39322000000000001</v>
      </c>
      <c r="F325" s="27">
        <f t="shared" si="397"/>
        <v>9.5139999999999988E-2</v>
      </c>
      <c r="G325" s="15">
        <f t="shared" ref="G325" si="429">(E325+F325)</f>
        <v>0.48836000000000002</v>
      </c>
      <c r="H325" s="10"/>
      <c r="I325" s="29">
        <f t="shared" si="399"/>
        <v>9.06</v>
      </c>
      <c r="J325" s="15">
        <f t="shared" ref="J325" si="430">+E325</f>
        <v>0.39322000000000001</v>
      </c>
      <c r="K325" s="22">
        <v>8.5139999999999993E-2</v>
      </c>
      <c r="L325" s="15">
        <f t="shared" ref="L325" si="431">(J325+K325)</f>
        <v>0.47836000000000001</v>
      </c>
      <c r="M325" s="10"/>
      <c r="N325" s="29">
        <f t="shared" si="402"/>
        <v>90.51</v>
      </c>
      <c r="O325" s="17">
        <f t="shared" ref="O325" si="432">+E325</f>
        <v>0.39322000000000001</v>
      </c>
      <c r="P325" s="25">
        <v>6.2140000000000001E-2</v>
      </c>
      <c r="Q325" s="17">
        <f t="shared" ref="Q325" si="433">(O325+P325)</f>
        <v>0.45535999999999999</v>
      </c>
      <c r="R325" s="10"/>
      <c r="S325" s="2">
        <f t="shared" ref="S325" si="434">B325</f>
        <v>5</v>
      </c>
      <c r="T325" s="2">
        <f t="shared" ref="T325" si="435">+A325</f>
        <v>2018</v>
      </c>
    </row>
    <row r="326" spans="1:20" ht="15" x14ac:dyDescent="0.2">
      <c r="A326" s="2">
        <v>2018</v>
      </c>
      <c r="B326" s="2">
        <f t="shared" si="428"/>
        <v>6</v>
      </c>
      <c r="D326" s="5">
        <v>5</v>
      </c>
      <c r="E326" s="33">
        <v>0.41410999999999998</v>
      </c>
      <c r="F326" s="27">
        <f t="shared" si="397"/>
        <v>9.5139999999999988E-2</v>
      </c>
      <c r="G326" s="15">
        <f t="shared" ref="G326" si="436">(E326+F326)</f>
        <v>0.50924999999999998</v>
      </c>
      <c r="H326" s="10"/>
      <c r="I326" s="29">
        <f t="shared" si="399"/>
        <v>9.06</v>
      </c>
      <c r="J326" s="15">
        <f t="shared" ref="J326" si="437">+E326</f>
        <v>0.41410999999999998</v>
      </c>
      <c r="K326" s="22">
        <v>8.5139999999999993E-2</v>
      </c>
      <c r="L326" s="15">
        <f t="shared" ref="L326" si="438">(J326+K326)</f>
        <v>0.49924999999999997</v>
      </c>
      <c r="M326" s="10"/>
      <c r="N326" s="29">
        <f t="shared" si="402"/>
        <v>90.51</v>
      </c>
      <c r="O326" s="17">
        <f t="shared" ref="O326" si="439">+E326</f>
        <v>0.41410999999999998</v>
      </c>
      <c r="P326" s="25">
        <v>6.2140000000000001E-2</v>
      </c>
      <c r="Q326" s="17">
        <f t="shared" ref="Q326" si="440">(O326+P326)</f>
        <v>0.47624999999999995</v>
      </c>
      <c r="R326" s="10"/>
      <c r="S326" s="2">
        <f t="shared" ref="S326" si="441">B326</f>
        <v>6</v>
      </c>
      <c r="T326" s="2">
        <f t="shared" ref="T326" si="442">+A326</f>
        <v>2018</v>
      </c>
    </row>
    <row r="327" spans="1:20" ht="15" x14ac:dyDescent="0.2">
      <c r="A327" s="2">
        <v>2018</v>
      </c>
      <c r="B327" s="2">
        <f t="shared" si="428"/>
        <v>7</v>
      </c>
      <c r="D327" s="5">
        <v>5</v>
      </c>
      <c r="E327" s="33">
        <v>0.38585999999999998</v>
      </c>
      <c r="F327" s="27">
        <f t="shared" si="397"/>
        <v>9.5139999999999988E-2</v>
      </c>
      <c r="G327" s="15">
        <f t="shared" ref="G327" si="443">(E327+F327)</f>
        <v>0.48099999999999998</v>
      </c>
      <c r="H327" s="10"/>
      <c r="I327" s="29">
        <f t="shared" si="399"/>
        <v>9.06</v>
      </c>
      <c r="J327" s="15">
        <f t="shared" ref="J327" si="444">+E327</f>
        <v>0.38585999999999998</v>
      </c>
      <c r="K327" s="22">
        <v>8.5139999999999993E-2</v>
      </c>
      <c r="L327" s="15">
        <f t="shared" ref="L327" si="445">(J327+K327)</f>
        <v>0.47099999999999997</v>
      </c>
      <c r="M327" s="10"/>
      <c r="N327" s="29">
        <f t="shared" si="402"/>
        <v>90.51</v>
      </c>
      <c r="O327" s="17">
        <f t="shared" ref="O327" si="446">+E327</f>
        <v>0.38585999999999998</v>
      </c>
      <c r="P327" s="25">
        <v>6.2140000000000001E-2</v>
      </c>
      <c r="Q327" s="17">
        <f t="shared" ref="Q327" si="447">(O327+P327)</f>
        <v>0.44799999999999995</v>
      </c>
      <c r="R327" s="10"/>
      <c r="S327" s="2">
        <f t="shared" ref="S327" si="448">B327</f>
        <v>7</v>
      </c>
      <c r="T327" s="2">
        <f t="shared" ref="T327" si="449">+A327</f>
        <v>2018</v>
      </c>
    </row>
    <row r="328" spans="1:20" ht="15" x14ac:dyDescent="0.2">
      <c r="A328" s="2">
        <v>2018</v>
      </c>
      <c r="B328" s="2">
        <f t="shared" si="428"/>
        <v>8</v>
      </c>
      <c r="D328" s="5">
        <v>5</v>
      </c>
      <c r="E328" s="33">
        <v>0.3019</v>
      </c>
      <c r="F328" s="27">
        <f t="shared" si="397"/>
        <v>9.5139999999999988E-2</v>
      </c>
      <c r="G328" s="15">
        <f t="shared" ref="G328" si="450">(E328+F328)</f>
        <v>0.39704</v>
      </c>
      <c r="H328" s="10"/>
      <c r="I328" s="29">
        <f t="shared" si="399"/>
        <v>9.06</v>
      </c>
      <c r="J328" s="15">
        <f t="shared" ref="J328" si="451">+E328</f>
        <v>0.3019</v>
      </c>
      <c r="K328" s="22">
        <v>8.5139999999999993E-2</v>
      </c>
      <c r="L328" s="15">
        <f t="shared" ref="L328" si="452">(J328+K328)</f>
        <v>0.38704</v>
      </c>
      <c r="M328" s="10"/>
      <c r="N328" s="29">
        <f t="shared" si="402"/>
        <v>90.51</v>
      </c>
      <c r="O328" s="17">
        <f t="shared" ref="O328" si="453">+E328</f>
        <v>0.3019</v>
      </c>
      <c r="P328" s="25">
        <v>6.2140000000000001E-2</v>
      </c>
      <c r="Q328" s="17">
        <f t="shared" ref="Q328" si="454">(O328+P328)</f>
        <v>0.36404000000000003</v>
      </c>
      <c r="R328" s="10"/>
      <c r="S328" s="2">
        <f t="shared" ref="S328" si="455">B328</f>
        <v>8</v>
      </c>
      <c r="T328" s="2">
        <f t="shared" ref="T328" si="456">+A328</f>
        <v>2018</v>
      </c>
    </row>
    <row r="329" spans="1:20" ht="15" x14ac:dyDescent="0.2">
      <c r="A329" s="2">
        <v>2018</v>
      </c>
      <c r="B329" s="2">
        <f t="shared" si="428"/>
        <v>9</v>
      </c>
      <c r="D329" s="5">
        <v>5</v>
      </c>
      <c r="E329" s="33">
        <v>0.30304999999999999</v>
      </c>
      <c r="F329" s="27">
        <f t="shared" si="397"/>
        <v>9.5139999999999988E-2</v>
      </c>
      <c r="G329" s="15">
        <f t="shared" ref="G329" si="457">(E329+F329)</f>
        <v>0.39818999999999999</v>
      </c>
      <c r="H329" s="10"/>
      <c r="I329" s="29">
        <f t="shared" si="399"/>
        <v>9.06</v>
      </c>
      <c r="J329" s="15">
        <f t="shared" ref="J329" si="458">+E329</f>
        <v>0.30304999999999999</v>
      </c>
      <c r="K329" s="22">
        <v>8.5139999999999993E-2</v>
      </c>
      <c r="L329" s="15">
        <f t="shared" ref="L329" si="459">(J329+K329)</f>
        <v>0.38818999999999998</v>
      </c>
      <c r="M329" s="10"/>
      <c r="N329" s="29">
        <f t="shared" si="402"/>
        <v>90.51</v>
      </c>
      <c r="O329" s="17">
        <f t="shared" ref="O329" si="460">+E329</f>
        <v>0.30304999999999999</v>
      </c>
      <c r="P329" s="25">
        <v>6.2140000000000001E-2</v>
      </c>
      <c r="Q329" s="17">
        <f t="shared" ref="Q329" si="461">(O329+P329)</f>
        <v>0.36519000000000001</v>
      </c>
      <c r="R329" s="10"/>
      <c r="S329" s="2">
        <f t="shared" ref="S329" si="462">B329</f>
        <v>9</v>
      </c>
      <c r="T329" s="2">
        <f t="shared" ref="T329" si="463">+A329</f>
        <v>2018</v>
      </c>
    </row>
    <row r="330" spans="1:20" ht="15" x14ac:dyDescent="0.2">
      <c r="A330" s="2">
        <v>2018</v>
      </c>
      <c r="B330" s="2">
        <f t="shared" si="428"/>
        <v>10</v>
      </c>
      <c r="D330" s="5">
        <v>5</v>
      </c>
      <c r="E330" s="33">
        <v>0.2072</v>
      </c>
      <c r="F330" s="27">
        <f t="shared" si="397"/>
        <v>9.5139999999999988E-2</v>
      </c>
      <c r="G330" s="15">
        <f t="shared" ref="G330" si="464">(E330+F330)</f>
        <v>0.30234</v>
      </c>
      <c r="H330" s="10"/>
      <c r="I330" s="29">
        <f t="shared" si="399"/>
        <v>9.06</v>
      </c>
      <c r="J330" s="15">
        <f t="shared" ref="J330" si="465">+E330</f>
        <v>0.2072</v>
      </c>
      <c r="K330" s="22">
        <v>8.5139999999999993E-2</v>
      </c>
      <c r="L330" s="15">
        <f t="shared" ref="L330" si="466">(J330+K330)</f>
        <v>0.29233999999999999</v>
      </c>
      <c r="M330" s="10"/>
      <c r="N330" s="29">
        <f t="shared" si="402"/>
        <v>90.51</v>
      </c>
      <c r="O330" s="17">
        <f t="shared" ref="O330" si="467">+E330</f>
        <v>0.2072</v>
      </c>
      <c r="P330" s="25">
        <v>6.2140000000000001E-2</v>
      </c>
      <c r="Q330" s="17">
        <f t="shared" ref="Q330" si="468">(O330+P330)</f>
        <v>0.26934000000000002</v>
      </c>
      <c r="R330" s="10"/>
      <c r="S330" s="2">
        <f t="shared" ref="S330" si="469">B330</f>
        <v>10</v>
      </c>
      <c r="T330" s="2">
        <f t="shared" ref="T330" si="470">+A330</f>
        <v>2018</v>
      </c>
    </row>
    <row r="331" spans="1:20" ht="15" x14ac:dyDescent="0.2">
      <c r="A331" s="2">
        <v>2018</v>
      </c>
      <c r="B331" s="2">
        <f t="shared" si="428"/>
        <v>11</v>
      </c>
      <c r="D331" s="5">
        <v>5</v>
      </c>
      <c r="E331" s="33">
        <v>0.34710000000000002</v>
      </c>
      <c r="F331" s="27">
        <f t="shared" ref="F331:F332" si="471">0.08564+0.0117</f>
        <v>9.7339999999999996E-2</v>
      </c>
      <c r="G331" s="15">
        <f t="shared" ref="G331" si="472">(E331+F331)</f>
        <v>0.44444</v>
      </c>
      <c r="H331" s="10"/>
      <c r="I331" s="29">
        <f t="shared" ref="I331:I352" si="473">7.5+1.81</f>
        <v>9.31</v>
      </c>
      <c r="J331" s="15">
        <f t="shared" ref="J331" si="474">+E331</f>
        <v>0.34710000000000002</v>
      </c>
      <c r="K331" s="22">
        <v>8.5139999999999993E-2</v>
      </c>
      <c r="L331" s="15">
        <f t="shared" ref="L331" si="475">(J331+K331)</f>
        <v>0.43224000000000001</v>
      </c>
      <c r="M331" s="10"/>
      <c r="N331" s="29">
        <f t="shared" ref="N331:N352" si="476">72+26.22</f>
        <v>98.22</v>
      </c>
      <c r="O331" s="17">
        <f t="shared" ref="O331" si="477">+E331</f>
        <v>0.34710000000000002</v>
      </c>
      <c r="P331" s="25">
        <v>6.2140000000000001E-2</v>
      </c>
      <c r="Q331" s="17">
        <f t="shared" ref="Q331" si="478">(O331+P331)</f>
        <v>0.40924000000000005</v>
      </c>
      <c r="R331" s="10"/>
      <c r="S331" s="2">
        <f t="shared" ref="S331" si="479">B331</f>
        <v>11</v>
      </c>
      <c r="T331" s="2">
        <f t="shared" ref="T331" si="480">+A331</f>
        <v>2018</v>
      </c>
    </row>
    <row r="332" spans="1:20" ht="15" x14ac:dyDescent="0.2">
      <c r="A332" s="2">
        <v>2018</v>
      </c>
      <c r="B332" s="2">
        <f t="shared" si="428"/>
        <v>12</v>
      </c>
      <c r="D332" s="5">
        <v>5</v>
      </c>
      <c r="E332" s="33">
        <v>0.35892000000000002</v>
      </c>
      <c r="F332" s="27">
        <f t="shared" si="471"/>
        <v>9.7339999999999996E-2</v>
      </c>
      <c r="G332" s="15">
        <f t="shared" ref="G332" si="481">(E332+F332)</f>
        <v>0.45626</v>
      </c>
      <c r="H332" s="10"/>
      <c r="I332" s="29">
        <f t="shared" si="473"/>
        <v>9.31</v>
      </c>
      <c r="J332" s="15">
        <f t="shared" ref="J332" si="482">+E332</f>
        <v>0.35892000000000002</v>
      </c>
      <c r="K332" s="22">
        <v>8.5139999999999993E-2</v>
      </c>
      <c r="L332" s="15">
        <f t="shared" ref="L332" si="483">(J332+K332)</f>
        <v>0.44406000000000001</v>
      </c>
      <c r="M332" s="10"/>
      <c r="N332" s="29">
        <f t="shared" si="476"/>
        <v>98.22</v>
      </c>
      <c r="O332" s="17">
        <f t="shared" ref="O332" si="484">+E332</f>
        <v>0.35892000000000002</v>
      </c>
      <c r="P332" s="25">
        <v>6.2140000000000001E-2</v>
      </c>
      <c r="Q332" s="17">
        <f t="shared" ref="Q332" si="485">(O332+P332)</f>
        <v>0.42105999999999999</v>
      </c>
      <c r="R332" s="10"/>
      <c r="S332" s="2">
        <f t="shared" ref="S332" si="486">B332</f>
        <v>12</v>
      </c>
      <c r="T332" s="2">
        <f t="shared" ref="T332" si="487">+A332</f>
        <v>2018</v>
      </c>
    </row>
    <row r="333" spans="1:20" ht="15" x14ac:dyDescent="0.2">
      <c r="A333" s="2">
        <v>2019</v>
      </c>
      <c r="B333" s="2">
        <f t="shared" si="428"/>
        <v>1</v>
      </c>
      <c r="D333" s="5">
        <v>5</v>
      </c>
      <c r="E333" s="33">
        <v>0.38669999999999999</v>
      </c>
      <c r="F333" s="27">
        <f>0.08564+0.0118</f>
        <v>9.7439999999999999E-2</v>
      </c>
      <c r="G333" s="15">
        <f t="shared" ref="G333" si="488">(E333+F333)</f>
        <v>0.48414000000000001</v>
      </c>
      <c r="H333" s="10"/>
      <c r="I333" s="29">
        <f t="shared" si="473"/>
        <v>9.31</v>
      </c>
      <c r="J333" s="15">
        <f t="shared" ref="J333" si="489">+E333</f>
        <v>0.38669999999999999</v>
      </c>
      <c r="K333" s="22">
        <v>8.5139999999999993E-2</v>
      </c>
      <c r="L333" s="15">
        <f t="shared" ref="L333" si="490">(J333+K333)</f>
        <v>0.47183999999999998</v>
      </c>
      <c r="M333" s="10"/>
      <c r="N333" s="29">
        <f t="shared" si="476"/>
        <v>98.22</v>
      </c>
      <c r="O333" s="17">
        <f t="shared" ref="O333" si="491">+E333</f>
        <v>0.38669999999999999</v>
      </c>
      <c r="P333" s="25">
        <v>6.2140000000000001E-2</v>
      </c>
      <c r="Q333" s="17">
        <f t="shared" ref="Q333" si="492">(O333+P333)</f>
        <v>0.44884000000000002</v>
      </c>
      <c r="R333" s="10"/>
      <c r="S333" s="2">
        <f t="shared" ref="S333" si="493">B333</f>
        <v>1</v>
      </c>
      <c r="T333" s="2">
        <f t="shared" ref="T333" si="494">+A333</f>
        <v>2019</v>
      </c>
    </row>
    <row r="334" spans="1:20" ht="15" x14ac:dyDescent="0.2">
      <c r="A334" s="2">
        <v>2019</v>
      </c>
      <c r="B334" s="2">
        <f t="shared" si="428"/>
        <v>2</v>
      </c>
      <c r="D334" s="5">
        <v>5</v>
      </c>
      <c r="E334" s="33">
        <v>0.35796</v>
      </c>
      <c r="F334" s="27">
        <f t="shared" ref="F334:F352" si="495">0.08564+0.0118</f>
        <v>9.7439999999999999E-2</v>
      </c>
      <c r="G334" s="15">
        <f t="shared" ref="G334" si="496">(E334+F334)</f>
        <v>0.45540000000000003</v>
      </c>
      <c r="H334" s="10"/>
      <c r="I334" s="29">
        <f t="shared" si="473"/>
        <v>9.31</v>
      </c>
      <c r="J334" s="15">
        <f t="shared" ref="J334" si="497">+E334</f>
        <v>0.35796</v>
      </c>
      <c r="K334" s="22">
        <v>8.5139999999999993E-2</v>
      </c>
      <c r="L334" s="15">
        <f t="shared" ref="L334" si="498">(J334+K334)</f>
        <v>0.44309999999999999</v>
      </c>
      <c r="M334" s="10"/>
      <c r="N334" s="29">
        <f t="shared" si="476"/>
        <v>98.22</v>
      </c>
      <c r="O334" s="17">
        <f t="shared" ref="O334" si="499">+E334</f>
        <v>0.35796</v>
      </c>
      <c r="P334" s="25">
        <v>6.2140000000000001E-2</v>
      </c>
      <c r="Q334" s="17">
        <f t="shared" ref="Q334" si="500">(O334+P334)</f>
        <v>0.42010000000000003</v>
      </c>
      <c r="R334" s="10"/>
      <c r="S334" s="2">
        <f t="shared" ref="S334" si="501">B334</f>
        <v>2</v>
      </c>
      <c r="T334" s="2">
        <f t="shared" ref="T334" si="502">+A334</f>
        <v>2019</v>
      </c>
    </row>
    <row r="335" spans="1:20" ht="15" x14ac:dyDescent="0.2">
      <c r="A335" s="2">
        <v>2019</v>
      </c>
      <c r="B335" s="2">
        <f t="shared" si="428"/>
        <v>3</v>
      </c>
      <c r="D335" s="5">
        <v>5</v>
      </c>
      <c r="E335" s="33">
        <v>0.35796</v>
      </c>
      <c r="F335" s="27">
        <f t="shared" si="495"/>
        <v>9.7439999999999999E-2</v>
      </c>
      <c r="G335" s="15">
        <f t="shared" ref="G335" si="503">(E335+F335)</f>
        <v>0.45540000000000003</v>
      </c>
      <c r="H335" s="10"/>
      <c r="I335" s="29">
        <f t="shared" si="473"/>
        <v>9.31</v>
      </c>
      <c r="J335" s="15">
        <f t="shared" ref="J335" si="504">+E335</f>
        <v>0.35796</v>
      </c>
      <c r="K335" s="22">
        <v>8.5139999999999993E-2</v>
      </c>
      <c r="L335" s="15">
        <f t="shared" ref="L335" si="505">(J335+K335)</f>
        <v>0.44309999999999999</v>
      </c>
      <c r="M335" s="10"/>
      <c r="N335" s="29">
        <f t="shared" si="476"/>
        <v>98.22</v>
      </c>
      <c r="O335" s="17">
        <f t="shared" ref="O335" si="506">+E335</f>
        <v>0.35796</v>
      </c>
      <c r="P335" s="25">
        <v>6.2140000000000001E-2</v>
      </c>
      <c r="Q335" s="17">
        <f t="shared" ref="Q335" si="507">(O335+P335)</f>
        <v>0.42010000000000003</v>
      </c>
      <c r="R335" s="10"/>
      <c r="S335" s="2">
        <f t="shared" ref="S335" si="508">B335</f>
        <v>3</v>
      </c>
      <c r="T335" s="2">
        <f t="shared" ref="T335" si="509">+A335</f>
        <v>2019</v>
      </c>
    </row>
    <row r="336" spans="1:20" ht="15" x14ac:dyDescent="0.2">
      <c r="A336" s="2">
        <v>2019</v>
      </c>
      <c r="B336" s="2">
        <f t="shared" si="428"/>
        <v>4</v>
      </c>
      <c r="D336" s="5">
        <v>5</v>
      </c>
      <c r="E336" s="33">
        <v>0.36435000000000001</v>
      </c>
      <c r="F336" s="27">
        <f t="shared" si="495"/>
        <v>9.7439999999999999E-2</v>
      </c>
      <c r="G336" s="15">
        <f t="shared" ref="G336" si="510">(E336+F336)</f>
        <v>0.46179000000000003</v>
      </c>
      <c r="H336" s="10"/>
      <c r="I336" s="29">
        <f t="shared" si="473"/>
        <v>9.31</v>
      </c>
      <c r="J336" s="15">
        <f t="shared" ref="J336" si="511">+E336</f>
        <v>0.36435000000000001</v>
      </c>
      <c r="K336" s="22">
        <v>8.5139999999999993E-2</v>
      </c>
      <c r="L336" s="15">
        <f t="shared" ref="L336" si="512">(J336+K336)</f>
        <v>0.44949</v>
      </c>
      <c r="M336" s="10"/>
      <c r="N336" s="29">
        <f t="shared" si="476"/>
        <v>98.22</v>
      </c>
      <c r="O336" s="17">
        <f t="shared" ref="O336" si="513">+E336</f>
        <v>0.36435000000000001</v>
      </c>
      <c r="P336" s="25">
        <v>6.2140000000000001E-2</v>
      </c>
      <c r="Q336" s="17">
        <f t="shared" ref="Q336" si="514">(O336+P336)</f>
        <v>0.42649000000000004</v>
      </c>
      <c r="R336" s="10"/>
      <c r="S336" s="2">
        <f t="shared" ref="S336" si="515">B336</f>
        <v>4</v>
      </c>
      <c r="T336" s="2">
        <f t="shared" ref="T336" si="516">+A336</f>
        <v>2019</v>
      </c>
    </row>
    <row r="337" spans="1:20" ht="15" x14ac:dyDescent="0.2">
      <c r="A337" s="2">
        <v>2019</v>
      </c>
      <c r="B337" s="2">
        <f t="shared" si="428"/>
        <v>5</v>
      </c>
      <c r="D337" s="5">
        <v>5</v>
      </c>
      <c r="E337" s="33">
        <v>0.35796</v>
      </c>
      <c r="F337" s="27">
        <f t="shared" si="495"/>
        <v>9.7439999999999999E-2</v>
      </c>
      <c r="G337" s="15">
        <f t="shared" ref="G337" si="517">(E337+F337)</f>
        <v>0.45540000000000003</v>
      </c>
      <c r="H337" s="10"/>
      <c r="I337" s="29">
        <f t="shared" si="473"/>
        <v>9.31</v>
      </c>
      <c r="J337" s="15">
        <f t="shared" ref="J337" si="518">+E337</f>
        <v>0.35796</v>
      </c>
      <c r="K337" s="22">
        <v>8.5139999999999993E-2</v>
      </c>
      <c r="L337" s="15">
        <f t="shared" ref="L337" si="519">(J337+K337)</f>
        <v>0.44309999999999999</v>
      </c>
      <c r="M337" s="10"/>
      <c r="N337" s="29">
        <f t="shared" si="476"/>
        <v>98.22</v>
      </c>
      <c r="O337" s="17">
        <f t="shared" ref="O337" si="520">+E337</f>
        <v>0.35796</v>
      </c>
      <c r="P337" s="25">
        <v>6.2140000000000001E-2</v>
      </c>
      <c r="Q337" s="17">
        <f t="shared" ref="Q337" si="521">(O337+P337)</f>
        <v>0.42010000000000003</v>
      </c>
      <c r="R337" s="10"/>
      <c r="S337" s="2">
        <f t="shared" ref="S337" si="522">B337</f>
        <v>5</v>
      </c>
      <c r="T337" s="2">
        <f t="shared" ref="T337" si="523">+A337</f>
        <v>2019</v>
      </c>
    </row>
    <row r="338" spans="1:20" ht="15" x14ac:dyDescent="0.2">
      <c r="A338" s="2">
        <v>2019</v>
      </c>
      <c r="B338" s="2">
        <f t="shared" si="428"/>
        <v>6</v>
      </c>
      <c r="D338" s="5">
        <v>5</v>
      </c>
      <c r="E338" s="33">
        <v>0.35796</v>
      </c>
      <c r="F338" s="27">
        <f t="shared" si="495"/>
        <v>9.7439999999999999E-2</v>
      </c>
      <c r="G338" s="15">
        <f t="shared" ref="G338" si="524">(E338+F338)</f>
        <v>0.45540000000000003</v>
      </c>
      <c r="H338" s="10"/>
      <c r="I338" s="29">
        <f t="shared" si="473"/>
        <v>9.31</v>
      </c>
      <c r="J338" s="15">
        <f t="shared" ref="J338" si="525">+E338</f>
        <v>0.35796</v>
      </c>
      <c r="K338" s="22">
        <v>8.5139999999999993E-2</v>
      </c>
      <c r="L338" s="15">
        <f t="shared" ref="L338" si="526">(J338+K338)</f>
        <v>0.44309999999999999</v>
      </c>
      <c r="M338" s="10"/>
      <c r="N338" s="29">
        <f t="shared" si="476"/>
        <v>98.22</v>
      </c>
      <c r="O338" s="17">
        <f t="shared" ref="O338" si="527">+E338</f>
        <v>0.35796</v>
      </c>
      <c r="P338" s="25">
        <v>6.2140000000000001E-2</v>
      </c>
      <c r="Q338" s="17">
        <f t="shared" ref="Q338" si="528">(O338+P338)</f>
        <v>0.42010000000000003</v>
      </c>
      <c r="R338" s="10"/>
      <c r="S338" s="2">
        <f t="shared" ref="S338" si="529">B338</f>
        <v>6</v>
      </c>
      <c r="T338" s="2">
        <f t="shared" ref="T338" si="530">+A338</f>
        <v>2019</v>
      </c>
    </row>
    <row r="339" spans="1:20" ht="15" x14ac:dyDescent="0.2">
      <c r="A339" s="2">
        <v>2019</v>
      </c>
      <c r="B339" s="2">
        <f t="shared" si="428"/>
        <v>7</v>
      </c>
      <c r="D339" s="5">
        <v>5</v>
      </c>
      <c r="E339" s="33">
        <v>0.35796</v>
      </c>
      <c r="F339" s="27">
        <f t="shared" si="495"/>
        <v>9.7439999999999999E-2</v>
      </c>
      <c r="G339" s="15">
        <f t="shared" ref="G339" si="531">(E339+F339)</f>
        <v>0.45540000000000003</v>
      </c>
      <c r="H339" s="10"/>
      <c r="I339" s="29">
        <f t="shared" si="473"/>
        <v>9.31</v>
      </c>
      <c r="J339" s="15">
        <f t="shared" ref="J339" si="532">+E339</f>
        <v>0.35796</v>
      </c>
      <c r="K339" s="22">
        <v>8.5139999999999993E-2</v>
      </c>
      <c r="L339" s="15">
        <f t="shared" ref="L339" si="533">(J339+K339)</f>
        <v>0.44309999999999999</v>
      </c>
      <c r="M339" s="10"/>
      <c r="N339" s="29">
        <f t="shared" si="476"/>
        <v>98.22</v>
      </c>
      <c r="O339" s="17">
        <f t="shared" ref="O339" si="534">+E339</f>
        <v>0.35796</v>
      </c>
      <c r="P339" s="25">
        <v>6.2140000000000001E-2</v>
      </c>
      <c r="Q339" s="17">
        <f t="shared" ref="Q339" si="535">(O339+P339)</f>
        <v>0.42010000000000003</v>
      </c>
      <c r="R339" s="10"/>
      <c r="S339" s="2">
        <f t="shared" ref="S339" si="536">B339</f>
        <v>7</v>
      </c>
      <c r="T339" s="2">
        <f t="shared" ref="T339" si="537">+A339</f>
        <v>2019</v>
      </c>
    </row>
    <row r="340" spans="1:20" ht="15" x14ac:dyDescent="0.2">
      <c r="A340" s="2">
        <v>2019</v>
      </c>
      <c r="B340" s="2">
        <f t="shared" si="428"/>
        <v>8</v>
      </c>
      <c r="D340" s="5">
        <v>5</v>
      </c>
      <c r="E340" s="33">
        <v>0.35796</v>
      </c>
      <c r="F340" s="27">
        <f t="shared" si="495"/>
        <v>9.7439999999999999E-2</v>
      </c>
      <c r="G340" s="15">
        <f t="shared" ref="G340" si="538">(E340+F340)</f>
        <v>0.45540000000000003</v>
      </c>
      <c r="H340" s="10"/>
      <c r="I340" s="29">
        <f t="shared" si="473"/>
        <v>9.31</v>
      </c>
      <c r="J340" s="15">
        <f t="shared" ref="J340" si="539">+E340</f>
        <v>0.35796</v>
      </c>
      <c r="K340" s="22">
        <v>8.5139999999999993E-2</v>
      </c>
      <c r="L340" s="15">
        <f t="shared" ref="L340" si="540">(J340+K340)</f>
        <v>0.44309999999999999</v>
      </c>
      <c r="M340" s="10"/>
      <c r="N340" s="29">
        <f t="shared" si="476"/>
        <v>98.22</v>
      </c>
      <c r="O340" s="17">
        <f t="shared" ref="O340" si="541">+E340</f>
        <v>0.35796</v>
      </c>
      <c r="P340" s="25">
        <v>6.2140000000000001E-2</v>
      </c>
      <c r="Q340" s="17">
        <f t="shared" ref="Q340" si="542">(O340+P340)</f>
        <v>0.42010000000000003</v>
      </c>
      <c r="R340" s="10"/>
      <c r="S340" s="2">
        <f t="shared" ref="S340" si="543">B340</f>
        <v>8</v>
      </c>
      <c r="T340" s="2">
        <f t="shared" ref="T340" si="544">+A340</f>
        <v>2019</v>
      </c>
    </row>
    <row r="341" spans="1:20" ht="15" x14ac:dyDescent="0.2">
      <c r="A341" s="2">
        <v>2019</v>
      </c>
      <c r="B341" s="2">
        <f t="shared" si="428"/>
        <v>9</v>
      </c>
      <c r="D341" s="5">
        <v>5</v>
      </c>
      <c r="E341" s="33">
        <v>0.35796</v>
      </c>
      <c r="F341" s="27">
        <f t="shared" si="495"/>
        <v>9.7439999999999999E-2</v>
      </c>
      <c r="G341" s="15">
        <f t="shared" ref="G341" si="545">(E341+F341)</f>
        <v>0.45540000000000003</v>
      </c>
      <c r="H341" s="10"/>
      <c r="I341" s="29">
        <f t="shared" si="473"/>
        <v>9.31</v>
      </c>
      <c r="J341" s="15">
        <f t="shared" ref="J341" si="546">+E341</f>
        <v>0.35796</v>
      </c>
      <c r="K341" s="22">
        <v>8.5139999999999993E-2</v>
      </c>
      <c r="L341" s="15">
        <f t="shared" ref="L341" si="547">(J341+K341)</f>
        <v>0.44309999999999999</v>
      </c>
      <c r="M341" s="10"/>
      <c r="N341" s="29">
        <f t="shared" si="476"/>
        <v>98.22</v>
      </c>
      <c r="O341" s="17">
        <f t="shared" ref="O341" si="548">+E341</f>
        <v>0.35796</v>
      </c>
      <c r="P341" s="25">
        <v>6.2140000000000001E-2</v>
      </c>
      <c r="Q341" s="17">
        <f t="shared" ref="Q341" si="549">(O341+P341)</f>
        <v>0.42010000000000003</v>
      </c>
      <c r="R341" s="10"/>
      <c r="S341" s="2">
        <f t="shared" ref="S341" si="550">B341</f>
        <v>9</v>
      </c>
      <c r="T341" s="2">
        <f t="shared" ref="T341" si="551">+A341</f>
        <v>2019</v>
      </c>
    </row>
    <row r="342" spans="1:20" ht="15" x14ac:dyDescent="0.2">
      <c r="A342" s="2">
        <v>2019</v>
      </c>
      <c r="B342" s="2">
        <f t="shared" si="428"/>
        <v>10</v>
      </c>
      <c r="D342" s="5">
        <v>5</v>
      </c>
      <c r="E342" s="33">
        <v>0.35796</v>
      </c>
      <c r="F342" s="27">
        <f t="shared" si="495"/>
        <v>9.7439999999999999E-2</v>
      </c>
      <c r="G342" s="15">
        <f t="shared" ref="G342" si="552">(E342+F342)</f>
        <v>0.45540000000000003</v>
      </c>
      <c r="H342" s="10"/>
      <c r="I342" s="29">
        <f t="shared" si="473"/>
        <v>9.31</v>
      </c>
      <c r="J342" s="15">
        <f t="shared" ref="J342" si="553">+E342</f>
        <v>0.35796</v>
      </c>
      <c r="K342" s="22">
        <v>8.5139999999999993E-2</v>
      </c>
      <c r="L342" s="15">
        <f t="shared" ref="L342" si="554">(J342+K342)</f>
        <v>0.44309999999999999</v>
      </c>
      <c r="M342" s="10"/>
      <c r="N342" s="29">
        <f t="shared" si="476"/>
        <v>98.22</v>
      </c>
      <c r="O342" s="17">
        <f t="shared" ref="O342" si="555">+E342</f>
        <v>0.35796</v>
      </c>
      <c r="P342" s="25">
        <v>6.2140000000000001E-2</v>
      </c>
      <c r="Q342" s="17">
        <f t="shared" ref="Q342" si="556">(O342+P342)</f>
        <v>0.42010000000000003</v>
      </c>
      <c r="R342" s="10"/>
      <c r="S342" s="2">
        <f t="shared" ref="S342" si="557">B342</f>
        <v>10</v>
      </c>
      <c r="T342" s="2">
        <f t="shared" ref="T342" si="558">+A342</f>
        <v>2019</v>
      </c>
    </row>
    <row r="343" spans="1:20" ht="15" x14ac:dyDescent="0.2">
      <c r="A343" s="2">
        <v>2019</v>
      </c>
      <c r="B343" s="2">
        <f t="shared" si="428"/>
        <v>11</v>
      </c>
      <c r="D343" s="5">
        <v>5</v>
      </c>
      <c r="E343" s="33">
        <v>0.34183999999999998</v>
      </c>
      <c r="F343" s="27">
        <f t="shared" si="495"/>
        <v>9.7439999999999999E-2</v>
      </c>
      <c r="G343" s="15">
        <f t="shared" ref="G343" si="559">(E343+F343)</f>
        <v>0.43928</v>
      </c>
      <c r="H343" s="10"/>
      <c r="I343" s="29">
        <f t="shared" si="473"/>
        <v>9.31</v>
      </c>
      <c r="J343" s="15">
        <f t="shared" ref="J343" si="560">+E343</f>
        <v>0.34183999999999998</v>
      </c>
      <c r="K343" s="22">
        <v>8.5139999999999993E-2</v>
      </c>
      <c r="L343" s="15">
        <f t="shared" ref="L343" si="561">(J343+K343)</f>
        <v>0.42697999999999997</v>
      </c>
      <c r="M343" s="10"/>
      <c r="N343" s="29">
        <f t="shared" si="476"/>
        <v>98.22</v>
      </c>
      <c r="O343" s="17">
        <f t="shared" ref="O343" si="562">+E343</f>
        <v>0.34183999999999998</v>
      </c>
      <c r="P343" s="25">
        <v>6.2140000000000001E-2</v>
      </c>
      <c r="Q343" s="17">
        <f t="shared" ref="Q343" si="563">(O343+P343)</f>
        <v>0.40398000000000001</v>
      </c>
      <c r="R343" s="10"/>
      <c r="S343" s="2">
        <f t="shared" ref="S343" si="564">B343</f>
        <v>11</v>
      </c>
      <c r="T343" s="2">
        <f t="shared" ref="T343" si="565">+A343</f>
        <v>2019</v>
      </c>
    </row>
    <row r="344" spans="1:20" ht="15" x14ac:dyDescent="0.2">
      <c r="A344" s="2">
        <v>2019</v>
      </c>
      <c r="B344" s="2">
        <f t="shared" si="428"/>
        <v>12</v>
      </c>
      <c r="D344" s="5">
        <v>5</v>
      </c>
      <c r="E344" s="33">
        <v>0.34564</v>
      </c>
      <c r="F344" s="27">
        <f t="shared" si="495"/>
        <v>9.7439999999999999E-2</v>
      </c>
      <c r="G344" s="15">
        <f t="shared" ref="G344" si="566">(E344+F344)</f>
        <v>0.44308000000000003</v>
      </c>
      <c r="H344" s="10"/>
      <c r="I344" s="29">
        <f t="shared" si="473"/>
        <v>9.31</v>
      </c>
      <c r="J344" s="15">
        <f t="shared" ref="J344" si="567">+E344</f>
        <v>0.34564</v>
      </c>
      <c r="K344" s="22">
        <v>8.5139999999999993E-2</v>
      </c>
      <c r="L344" s="15">
        <f t="shared" ref="L344" si="568">(J344+K344)</f>
        <v>0.43078</v>
      </c>
      <c r="M344" s="10"/>
      <c r="N344" s="29">
        <f t="shared" si="476"/>
        <v>98.22</v>
      </c>
      <c r="O344" s="17">
        <f t="shared" ref="O344" si="569">+E344</f>
        <v>0.34564</v>
      </c>
      <c r="P344" s="25">
        <v>6.2140000000000001E-2</v>
      </c>
      <c r="Q344" s="17">
        <f t="shared" ref="Q344" si="570">(O344+P344)</f>
        <v>0.40778000000000003</v>
      </c>
      <c r="R344" s="10"/>
      <c r="S344" s="2">
        <f t="shared" ref="S344" si="571">B344</f>
        <v>12</v>
      </c>
      <c r="T344" s="2">
        <f t="shared" ref="T344" si="572">+A344</f>
        <v>2019</v>
      </c>
    </row>
    <row r="345" spans="1:20" ht="15" x14ac:dyDescent="0.2">
      <c r="A345" s="2">
        <v>2020</v>
      </c>
      <c r="B345" s="2">
        <f t="shared" si="428"/>
        <v>1</v>
      </c>
      <c r="D345" s="5">
        <v>5</v>
      </c>
      <c r="E345" s="33">
        <v>0.33507999999999999</v>
      </c>
      <c r="F345" s="27">
        <f t="shared" si="495"/>
        <v>9.7439999999999999E-2</v>
      </c>
      <c r="G345" s="15">
        <f t="shared" ref="G345" si="573">(E345+F345)</f>
        <v>0.43252000000000002</v>
      </c>
      <c r="H345" s="10"/>
      <c r="I345" s="29">
        <f t="shared" si="473"/>
        <v>9.31</v>
      </c>
      <c r="J345" s="15">
        <f t="shared" ref="J345" si="574">+E345</f>
        <v>0.33507999999999999</v>
      </c>
      <c r="K345" s="22">
        <v>8.5139999999999993E-2</v>
      </c>
      <c r="L345" s="15">
        <f t="shared" ref="L345" si="575">(J345+K345)</f>
        <v>0.42021999999999998</v>
      </c>
      <c r="M345" s="10"/>
      <c r="N345" s="29">
        <f t="shared" si="476"/>
        <v>98.22</v>
      </c>
      <c r="O345" s="17">
        <f t="shared" ref="O345" si="576">+E345</f>
        <v>0.33507999999999999</v>
      </c>
      <c r="P345" s="25">
        <v>6.2140000000000001E-2</v>
      </c>
      <c r="Q345" s="17">
        <f t="shared" ref="Q345" si="577">(O345+P345)</f>
        <v>0.39722000000000002</v>
      </c>
      <c r="R345" s="10"/>
      <c r="S345" s="2">
        <f t="shared" ref="S345" si="578">B345</f>
        <v>1</v>
      </c>
      <c r="T345" s="2">
        <f t="shared" ref="T345" si="579">+A345</f>
        <v>2020</v>
      </c>
    </row>
    <row r="346" spans="1:20" ht="15" x14ac:dyDescent="0.2">
      <c r="A346" s="2">
        <v>2020</v>
      </c>
      <c r="B346" s="2">
        <f t="shared" si="428"/>
        <v>2</v>
      </c>
      <c r="D346" s="5">
        <v>5</v>
      </c>
      <c r="E346" s="33">
        <v>0.29503000000000001</v>
      </c>
      <c r="F346" s="27">
        <f t="shared" si="495"/>
        <v>9.7439999999999999E-2</v>
      </c>
      <c r="G346" s="15">
        <f t="shared" ref="G346" si="580">(E346+F346)</f>
        <v>0.39246999999999999</v>
      </c>
      <c r="H346" s="10"/>
      <c r="I346" s="29">
        <f t="shared" si="473"/>
        <v>9.31</v>
      </c>
      <c r="J346" s="15">
        <f t="shared" ref="J346" si="581">+E346</f>
        <v>0.29503000000000001</v>
      </c>
      <c r="K346" s="22">
        <v>8.5139999999999993E-2</v>
      </c>
      <c r="L346" s="15">
        <f t="shared" ref="L346" si="582">(J346+K346)</f>
        <v>0.38017000000000001</v>
      </c>
      <c r="M346" s="10"/>
      <c r="N346" s="29">
        <f t="shared" si="476"/>
        <v>98.22</v>
      </c>
      <c r="O346" s="17">
        <f t="shared" ref="O346" si="583">+E346</f>
        <v>0.29503000000000001</v>
      </c>
      <c r="P346" s="25">
        <v>6.2140000000000001E-2</v>
      </c>
      <c r="Q346" s="17">
        <f t="shared" ref="Q346" si="584">(O346+P346)</f>
        <v>0.35716999999999999</v>
      </c>
      <c r="R346" s="10"/>
      <c r="S346" s="2">
        <f t="shared" ref="S346" si="585">B346</f>
        <v>2</v>
      </c>
      <c r="T346" s="2">
        <f t="shared" ref="T346" si="586">+A346</f>
        <v>2020</v>
      </c>
    </row>
    <row r="347" spans="1:20" ht="15" x14ac:dyDescent="0.2">
      <c r="A347" s="2">
        <v>2020</v>
      </c>
      <c r="B347" s="2">
        <f t="shared" si="428"/>
        <v>3</v>
      </c>
      <c r="D347" s="5">
        <v>5</v>
      </c>
      <c r="E347" s="33">
        <v>0.28724</v>
      </c>
      <c r="F347" s="27">
        <f t="shared" si="495"/>
        <v>9.7439999999999999E-2</v>
      </c>
      <c r="G347" s="15">
        <f t="shared" ref="G347" si="587">(E347+F347)</f>
        <v>0.38468000000000002</v>
      </c>
      <c r="H347" s="10"/>
      <c r="I347" s="29">
        <f t="shared" si="473"/>
        <v>9.31</v>
      </c>
      <c r="J347" s="15">
        <f t="shared" ref="J347" si="588">+E347</f>
        <v>0.28724</v>
      </c>
      <c r="K347" s="22">
        <v>8.5139999999999993E-2</v>
      </c>
      <c r="L347" s="15">
        <f t="shared" ref="L347" si="589">(J347+K347)</f>
        <v>0.37237999999999999</v>
      </c>
      <c r="M347" s="10"/>
      <c r="N347" s="29">
        <f t="shared" si="476"/>
        <v>98.22</v>
      </c>
      <c r="O347" s="17">
        <f t="shared" ref="O347" si="590">+E347</f>
        <v>0.28724</v>
      </c>
      <c r="P347" s="25">
        <v>6.2140000000000001E-2</v>
      </c>
      <c r="Q347" s="17">
        <f t="shared" ref="Q347" si="591">(O347+P347)</f>
        <v>0.34938000000000002</v>
      </c>
      <c r="R347" s="10"/>
      <c r="S347" s="2">
        <f t="shared" ref="S347" si="592">B347</f>
        <v>3</v>
      </c>
      <c r="T347" s="2">
        <f t="shared" ref="T347" si="593">+A347</f>
        <v>2020</v>
      </c>
    </row>
    <row r="348" spans="1:20" ht="15" x14ac:dyDescent="0.2">
      <c r="A348" s="2">
        <v>2020</v>
      </c>
      <c r="B348" s="2">
        <f t="shared" si="428"/>
        <v>4</v>
      </c>
      <c r="D348" s="5">
        <v>5</v>
      </c>
      <c r="E348" s="33">
        <v>0.27810000000000001</v>
      </c>
      <c r="F348" s="27">
        <f t="shared" si="495"/>
        <v>9.7439999999999999E-2</v>
      </c>
      <c r="G348" s="15">
        <f t="shared" ref="G348" si="594">(E348+F348)</f>
        <v>0.37553999999999998</v>
      </c>
      <c r="H348" s="10"/>
      <c r="I348" s="29">
        <f t="shared" si="473"/>
        <v>9.31</v>
      </c>
      <c r="J348" s="15">
        <f t="shared" ref="J348" si="595">+E348</f>
        <v>0.27810000000000001</v>
      </c>
      <c r="K348" s="22">
        <v>8.5139999999999993E-2</v>
      </c>
      <c r="L348" s="15">
        <f t="shared" ref="L348" si="596">(J348+K348)</f>
        <v>0.36324000000000001</v>
      </c>
      <c r="M348" s="10"/>
      <c r="N348" s="29">
        <f t="shared" si="476"/>
        <v>98.22</v>
      </c>
      <c r="O348" s="17">
        <f t="shared" ref="O348" si="597">+E348</f>
        <v>0.27810000000000001</v>
      </c>
      <c r="P348" s="25">
        <v>6.2140000000000001E-2</v>
      </c>
      <c r="Q348" s="17">
        <f t="shared" ref="Q348" si="598">(O348+P348)</f>
        <v>0.34023999999999999</v>
      </c>
      <c r="R348" s="10"/>
      <c r="S348" s="2">
        <f t="shared" ref="S348" si="599">B348</f>
        <v>4</v>
      </c>
      <c r="T348" s="2">
        <f t="shared" ref="T348" si="600">+A348</f>
        <v>2020</v>
      </c>
    </row>
    <row r="349" spans="1:20" ht="15" x14ac:dyDescent="0.2">
      <c r="A349" s="2">
        <v>2020</v>
      </c>
      <c r="B349" s="2">
        <f t="shared" si="428"/>
        <v>5</v>
      </c>
      <c r="D349" s="5">
        <v>5</v>
      </c>
      <c r="E349" s="33">
        <v>0.28387000000000001</v>
      </c>
      <c r="F349" s="27">
        <f t="shared" si="495"/>
        <v>9.7439999999999999E-2</v>
      </c>
      <c r="G349" s="15">
        <f t="shared" ref="G349" si="601">(E349+F349)</f>
        <v>0.38131000000000004</v>
      </c>
      <c r="H349" s="10"/>
      <c r="I349" s="29">
        <f t="shared" si="473"/>
        <v>9.31</v>
      </c>
      <c r="J349" s="15">
        <f t="shared" ref="J349" si="602">+E349</f>
        <v>0.28387000000000001</v>
      </c>
      <c r="K349" s="22">
        <v>8.5139999999999993E-2</v>
      </c>
      <c r="L349" s="15">
        <f t="shared" ref="L349" si="603">(J349+K349)</f>
        <v>0.36901</v>
      </c>
      <c r="M349" s="10"/>
      <c r="N349" s="29">
        <f t="shared" si="476"/>
        <v>98.22</v>
      </c>
      <c r="O349" s="17">
        <f t="shared" ref="O349" si="604">+E349</f>
        <v>0.28387000000000001</v>
      </c>
      <c r="P349" s="25">
        <v>6.2140000000000001E-2</v>
      </c>
      <c r="Q349" s="17">
        <f t="shared" ref="Q349" si="605">(O349+P349)</f>
        <v>0.34601000000000004</v>
      </c>
      <c r="R349" s="10"/>
      <c r="S349" s="2">
        <f t="shared" ref="S349" si="606">B349</f>
        <v>5</v>
      </c>
      <c r="T349" s="2">
        <f t="shared" ref="T349" si="607">+A349</f>
        <v>2020</v>
      </c>
    </row>
    <row r="350" spans="1:20" ht="15" x14ac:dyDescent="0.2">
      <c r="A350" s="2">
        <v>2020</v>
      </c>
      <c r="B350" s="2">
        <f t="shared" si="428"/>
        <v>6</v>
      </c>
      <c r="D350" s="5">
        <v>5</v>
      </c>
      <c r="E350" s="33">
        <v>0.31949</v>
      </c>
      <c r="F350" s="27">
        <f t="shared" si="495"/>
        <v>9.7439999999999999E-2</v>
      </c>
      <c r="G350" s="15">
        <f t="shared" ref="G350" si="608">(E350+F350)</f>
        <v>0.41693000000000002</v>
      </c>
      <c r="H350" s="10"/>
      <c r="I350" s="29">
        <f t="shared" si="473"/>
        <v>9.31</v>
      </c>
      <c r="J350" s="15">
        <f t="shared" ref="J350" si="609">+E350</f>
        <v>0.31949</v>
      </c>
      <c r="K350" s="22">
        <v>8.5139999999999993E-2</v>
      </c>
      <c r="L350" s="15">
        <f t="shared" ref="L350" si="610">(J350+K350)</f>
        <v>0.40462999999999999</v>
      </c>
      <c r="M350" s="10"/>
      <c r="N350" s="29">
        <f t="shared" si="476"/>
        <v>98.22</v>
      </c>
      <c r="O350" s="17">
        <f t="shared" ref="O350" si="611">+E350</f>
        <v>0.31949</v>
      </c>
      <c r="P350" s="25">
        <v>6.2140000000000001E-2</v>
      </c>
      <c r="Q350" s="17">
        <f t="shared" ref="Q350" si="612">(O350+P350)</f>
        <v>0.38163000000000002</v>
      </c>
      <c r="R350" s="10"/>
      <c r="S350" s="2">
        <f t="shared" ref="S350" si="613">B350</f>
        <v>6</v>
      </c>
      <c r="T350" s="2">
        <f t="shared" ref="T350" si="614">+A350</f>
        <v>2020</v>
      </c>
    </row>
    <row r="351" spans="1:20" ht="15" x14ac:dyDescent="0.2">
      <c r="A351" s="2">
        <v>2020</v>
      </c>
      <c r="B351" s="2">
        <f t="shared" si="428"/>
        <v>7</v>
      </c>
      <c r="D351" s="5">
        <v>5</v>
      </c>
      <c r="E351" s="33">
        <v>0.16514000000000001</v>
      </c>
      <c r="F351" s="27">
        <f t="shared" si="495"/>
        <v>9.7439999999999999E-2</v>
      </c>
      <c r="G351" s="15">
        <f t="shared" ref="G351" si="615">(E351+F351)</f>
        <v>0.26258000000000004</v>
      </c>
      <c r="H351" s="10"/>
      <c r="I351" s="29">
        <f t="shared" si="473"/>
        <v>9.31</v>
      </c>
      <c r="J351" s="15">
        <f t="shared" ref="J351" si="616">+E351</f>
        <v>0.16514000000000001</v>
      </c>
      <c r="K351" s="22">
        <v>8.5139999999999993E-2</v>
      </c>
      <c r="L351" s="15">
        <f t="shared" ref="L351" si="617">(J351+K351)</f>
        <v>0.25028</v>
      </c>
      <c r="M351" s="10"/>
      <c r="N351" s="29">
        <f t="shared" si="476"/>
        <v>98.22</v>
      </c>
      <c r="O351" s="17">
        <f t="shared" ref="O351" si="618">+E351</f>
        <v>0.16514000000000001</v>
      </c>
      <c r="P351" s="25">
        <v>6.2140000000000001E-2</v>
      </c>
      <c r="Q351" s="17">
        <f t="shared" ref="Q351" si="619">(O351+P351)</f>
        <v>0.22728000000000001</v>
      </c>
      <c r="R351" s="10"/>
      <c r="S351" s="2">
        <f t="shared" ref="S351" si="620">B351</f>
        <v>7</v>
      </c>
      <c r="T351" s="2">
        <f t="shared" ref="T351" si="621">+A351</f>
        <v>2020</v>
      </c>
    </row>
    <row r="352" spans="1:20" ht="15" x14ac:dyDescent="0.2">
      <c r="A352" s="2">
        <v>2020</v>
      </c>
      <c r="B352" s="2">
        <f t="shared" si="428"/>
        <v>8</v>
      </c>
      <c r="D352" s="5">
        <v>5</v>
      </c>
      <c r="E352" s="33">
        <v>0.34183999999999998</v>
      </c>
      <c r="F352" s="27">
        <f t="shared" si="495"/>
        <v>9.7439999999999999E-2</v>
      </c>
      <c r="G352" s="15">
        <f t="shared" ref="G352" si="622">(E352+F352)</f>
        <v>0.43928</v>
      </c>
      <c r="H352" s="10"/>
      <c r="I352" s="29">
        <f t="shared" si="473"/>
        <v>9.31</v>
      </c>
      <c r="J352" s="15">
        <f t="shared" ref="J352" si="623">+E352</f>
        <v>0.34183999999999998</v>
      </c>
      <c r="K352" s="22">
        <v>8.5139999999999993E-2</v>
      </c>
      <c r="L352" s="15">
        <f t="shared" ref="L352" si="624">(J352+K352)</f>
        <v>0.42697999999999997</v>
      </c>
      <c r="M352" s="10"/>
      <c r="N352" s="29">
        <f t="shared" si="476"/>
        <v>98.22</v>
      </c>
      <c r="O352" s="17">
        <f t="shared" ref="O352" si="625">+E352</f>
        <v>0.34183999999999998</v>
      </c>
      <c r="P352" s="25">
        <v>6.2140000000000001E-2</v>
      </c>
      <c r="Q352" s="17">
        <f t="shared" ref="Q352" si="626">(O352+P352)</f>
        <v>0.40398000000000001</v>
      </c>
      <c r="R352" s="10"/>
      <c r="S352" s="2">
        <f t="shared" ref="S352" si="627">B352</f>
        <v>8</v>
      </c>
      <c r="T352" s="2">
        <f t="shared" ref="T352" si="628">+A352</f>
        <v>2020</v>
      </c>
    </row>
    <row r="353" spans="1:20" ht="15" x14ac:dyDescent="0.2">
      <c r="A353" s="2">
        <v>2020</v>
      </c>
      <c r="B353" s="2">
        <f t="shared" si="428"/>
        <v>9</v>
      </c>
      <c r="D353" s="5">
        <v>5</v>
      </c>
      <c r="E353" s="33">
        <v>0.22719</v>
      </c>
      <c r="F353" s="27">
        <f t="shared" ref="F353:F373" si="629">0.08564+0.011</f>
        <v>9.663999999999999E-2</v>
      </c>
      <c r="G353" s="15">
        <f t="shared" ref="G353" si="630">(E353+F353)</f>
        <v>0.32383000000000001</v>
      </c>
      <c r="H353" s="10"/>
      <c r="I353" s="29">
        <f t="shared" ref="I353:I373" si="631">7.5+1.69</f>
        <v>9.19</v>
      </c>
      <c r="J353" s="15">
        <f t="shared" ref="J353" si="632">+E353</f>
        <v>0.22719</v>
      </c>
      <c r="K353" s="22">
        <v>8.5139999999999993E-2</v>
      </c>
      <c r="L353" s="15">
        <f t="shared" ref="L353" si="633">(J353+K353)</f>
        <v>0.31233</v>
      </c>
      <c r="M353" s="10"/>
      <c r="N353" s="29">
        <f t="shared" ref="N353:N373" si="634">72+23.98</f>
        <v>95.98</v>
      </c>
      <c r="O353" s="17">
        <f t="shared" ref="O353" si="635">+E353</f>
        <v>0.22719</v>
      </c>
      <c r="P353" s="25">
        <v>6.2140000000000001E-2</v>
      </c>
      <c r="Q353" s="17">
        <f t="shared" ref="Q353" si="636">(O353+P353)</f>
        <v>0.28932999999999998</v>
      </c>
      <c r="R353" s="10"/>
      <c r="S353" s="2">
        <f t="shared" ref="S353" si="637">B353</f>
        <v>9</v>
      </c>
      <c r="T353" s="2">
        <f t="shared" ref="T353" si="638">+A353</f>
        <v>2020</v>
      </c>
    </row>
    <row r="354" spans="1:20" ht="15" x14ac:dyDescent="0.2">
      <c r="A354" s="2">
        <v>2020</v>
      </c>
      <c r="B354" s="2">
        <f t="shared" si="428"/>
        <v>10</v>
      </c>
      <c r="D354" s="5">
        <v>5</v>
      </c>
      <c r="E354" s="33">
        <v>0.34183999999999998</v>
      </c>
      <c r="F354" s="34">
        <f t="shared" si="629"/>
        <v>9.663999999999999E-2</v>
      </c>
      <c r="G354" s="15">
        <f t="shared" ref="G354" si="639">(E354+F354)</f>
        <v>0.43847999999999998</v>
      </c>
      <c r="H354" s="10"/>
      <c r="I354" s="29">
        <f t="shared" si="631"/>
        <v>9.19</v>
      </c>
      <c r="J354" s="15">
        <f t="shared" ref="J354" si="640">+E354</f>
        <v>0.34183999999999998</v>
      </c>
      <c r="K354" s="22">
        <v>8.5139999999999993E-2</v>
      </c>
      <c r="L354" s="15">
        <f t="shared" ref="L354" si="641">(J354+K354)</f>
        <v>0.42697999999999997</v>
      </c>
      <c r="M354" s="10"/>
      <c r="N354" s="29">
        <f t="shared" si="634"/>
        <v>95.98</v>
      </c>
      <c r="O354" s="17">
        <f t="shared" ref="O354" si="642">+E354</f>
        <v>0.34183999999999998</v>
      </c>
      <c r="P354" s="25">
        <v>6.2140000000000001E-2</v>
      </c>
      <c r="Q354" s="17">
        <f t="shared" ref="Q354" si="643">(O354+P354)</f>
        <v>0.40398000000000001</v>
      </c>
      <c r="R354" s="10"/>
      <c r="S354" s="2">
        <f t="shared" ref="S354" si="644">B354</f>
        <v>10</v>
      </c>
      <c r="T354" s="2">
        <f t="shared" ref="T354" si="645">+A354</f>
        <v>2020</v>
      </c>
    </row>
    <row r="355" spans="1:20" ht="15" x14ac:dyDescent="0.2">
      <c r="A355" s="2">
        <v>2020</v>
      </c>
      <c r="B355" s="2">
        <f t="shared" si="428"/>
        <v>11</v>
      </c>
      <c r="D355" s="5">
        <v>5</v>
      </c>
      <c r="E355" s="33">
        <v>0.34098000000000001</v>
      </c>
      <c r="F355" s="34">
        <f t="shared" si="629"/>
        <v>9.663999999999999E-2</v>
      </c>
      <c r="G355" s="15">
        <f t="shared" ref="G355" si="646">(E355+F355)</f>
        <v>0.43762000000000001</v>
      </c>
      <c r="H355" s="10"/>
      <c r="I355" s="29">
        <f t="shared" si="631"/>
        <v>9.19</v>
      </c>
      <c r="J355" s="15">
        <f t="shared" ref="J355" si="647">+E355</f>
        <v>0.34098000000000001</v>
      </c>
      <c r="K355" s="22">
        <v>8.5139999999999993E-2</v>
      </c>
      <c r="L355" s="15">
        <f t="shared" ref="L355" si="648">(J355+K355)</f>
        <v>0.42612</v>
      </c>
      <c r="M355" s="10"/>
      <c r="N355" s="29">
        <f t="shared" si="634"/>
        <v>95.98</v>
      </c>
      <c r="O355" s="17">
        <f t="shared" ref="O355" si="649">+E355</f>
        <v>0.34098000000000001</v>
      </c>
      <c r="P355" s="25">
        <v>6.2140000000000001E-2</v>
      </c>
      <c r="Q355" s="17">
        <f t="shared" ref="Q355" si="650">(O355+P355)</f>
        <v>0.40312000000000003</v>
      </c>
      <c r="R355" s="10"/>
      <c r="S355" s="2">
        <f t="shared" ref="S355" si="651">B355</f>
        <v>11</v>
      </c>
      <c r="T355" s="2">
        <f t="shared" ref="T355" si="652">+A355</f>
        <v>2020</v>
      </c>
    </row>
    <row r="356" spans="1:20" ht="15" x14ac:dyDescent="0.2">
      <c r="A356" s="2">
        <v>2020</v>
      </c>
      <c r="B356" s="2">
        <f t="shared" si="428"/>
        <v>12</v>
      </c>
      <c r="D356" s="5">
        <v>5</v>
      </c>
      <c r="E356" s="33">
        <v>0.34809000000000001</v>
      </c>
      <c r="F356" s="34">
        <f t="shared" si="629"/>
        <v>9.663999999999999E-2</v>
      </c>
      <c r="G356" s="15">
        <f t="shared" ref="G356" si="653">(E356+F356)</f>
        <v>0.44473000000000001</v>
      </c>
      <c r="H356" s="10"/>
      <c r="I356" s="29">
        <f t="shared" si="631"/>
        <v>9.19</v>
      </c>
      <c r="J356" s="15">
        <f t="shared" ref="J356" si="654">+E356</f>
        <v>0.34809000000000001</v>
      </c>
      <c r="K356" s="22">
        <v>8.5139999999999993E-2</v>
      </c>
      <c r="L356" s="15">
        <f t="shared" ref="L356" si="655">(J356+K356)</f>
        <v>0.43323</v>
      </c>
      <c r="M356" s="10"/>
      <c r="N356" s="29">
        <f t="shared" si="634"/>
        <v>95.98</v>
      </c>
      <c r="O356" s="17">
        <f t="shared" ref="O356" si="656">+E356</f>
        <v>0.34809000000000001</v>
      </c>
      <c r="P356" s="25">
        <v>6.2140000000000001E-2</v>
      </c>
      <c r="Q356" s="17">
        <f t="shared" ref="Q356" si="657">(O356+P356)</f>
        <v>0.41022999999999998</v>
      </c>
      <c r="R356" s="10"/>
      <c r="S356" s="2">
        <f t="shared" ref="S356" si="658">B356</f>
        <v>12</v>
      </c>
      <c r="T356" s="2">
        <f t="shared" ref="T356" si="659">+A356</f>
        <v>2020</v>
      </c>
    </row>
    <row r="357" spans="1:20" ht="15" x14ac:dyDescent="0.2">
      <c r="A357" s="2">
        <f t="shared" ref="A357:A384" si="660">A345+1</f>
        <v>2021</v>
      </c>
      <c r="B357" s="2">
        <f t="shared" si="428"/>
        <v>1</v>
      </c>
      <c r="D357" s="5">
        <v>5</v>
      </c>
      <c r="E357" s="33">
        <v>0.32673999999999997</v>
      </c>
      <c r="F357" s="34">
        <f t="shared" si="629"/>
        <v>9.663999999999999E-2</v>
      </c>
      <c r="G357" s="15">
        <f t="shared" ref="G357" si="661">(E357+F357)</f>
        <v>0.42337999999999998</v>
      </c>
      <c r="H357" s="10"/>
      <c r="I357" s="29">
        <f t="shared" si="631"/>
        <v>9.19</v>
      </c>
      <c r="J357" s="15">
        <f t="shared" ref="J357" si="662">+E357</f>
        <v>0.32673999999999997</v>
      </c>
      <c r="K357" s="22">
        <v>8.5139999999999993E-2</v>
      </c>
      <c r="L357" s="15">
        <f t="shared" ref="L357" si="663">(J357+K357)</f>
        <v>0.41187999999999997</v>
      </c>
      <c r="M357" s="10"/>
      <c r="N357" s="29">
        <f t="shared" si="634"/>
        <v>95.98</v>
      </c>
      <c r="O357" s="17">
        <f t="shared" ref="O357" si="664">+E357</f>
        <v>0.32673999999999997</v>
      </c>
      <c r="P357" s="25">
        <v>6.2140000000000001E-2</v>
      </c>
      <c r="Q357" s="17">
        <f t="shared" ref="Q357" si="665">(O357+P357)</f>
        <v>0.38888</v>
      </c>
      <c r="R357" s="10"/>
      <c r="S357" s="2">
        <f t="shared" ref="S357" si="666">B357</f>
        <v>1</v>
      </c>
      <c r="T357" s="2">
        <f t="shared" ref="T357" si="667">+A357</f>
        <v>2021</v>
      </c>
    </row>
    <row r="358" spans="1:20" ht="15" x14ac:dyDescent="0.2">
      <c r="A358" s="2">
        <f t="shared" si="660"/>
        <v>2021</v>
      </c>
      <c r="B358" s="2">
        <f t="shared" si="428"/>
        <v>2</v>
      </c>
      <c r="D358" s="5">
        <v>5</v>
      </c>
      <c r="E358" s="33">
        <v>0.31562000000000001</v>
      </c>
      <c r="F358" s="34">
        <f t="shared" si="629"/>
        <v>9.663999999999999E-2</v>
      </c>
      <c r="G358" s="15">
        <f t="shared" ref="G358" si="668">(E358+F358)</f>
        <v>0.41226000000000002</v>
      </c>
      <c r="H358" s="10"/>
      <c r="I358" s="29">
        <f t="shared" si="631"/>
        <v>9.19</v>
      </c>
      <c r="J358" s="15">
        <f t="shared" ref="J358" si="669">+E358</f>
        <v>0.31562000000000001</v>
      </c>
      <c r="K358" s="22">
        <v>8.5139999999999993E-2</v>
      </c>
      <c r="L358" s="15">
        <f t="shared" ref="L358" si="670">(J358+K358)</f>
        <v>0.40076000000000001</v>
      </c>
      <c r="M358" s="10"/>
      <c r="N358" s="29">
        <f t="shared" si="634"/>
        <v>95.98</v>
      </c>
      <c r="O358" s="17">
        <f t="shared" ref="O358" si="671">+E358</f>
        <v>0.31562000000000001</v>
      </c>
      <c r="P358" s="25">
        <v>6.2140000000000001E-2</v>
      </c>
      <c r="Q358" s="17">
        <f t="shared" ref="Q358" si="672">(O358+P358)</f>
        <v>0.37775999999999998</v>
      </c>
      <c r="R358" s="10"/>
      <c r="S358" s="2">
        <f t="shared" ref="S358" si="673">B358</f>
        <v>2</v>
      </c>
      <c r="T358" s="2">
        <f t="shared" ref="T358" si="674">+A358</f>
        <v>2021</v>
      </c>
    </row>
    <row r="359" spans="1:20" ht="15" x14ac:dyDescent="0.2">
      <c r="A359" s="2">
        <f t="shared" si="660"/>
        <v>2021</v>
      </c>
      <c r="B359" s="2">
        <f t="shared" si="428"/>
        <v>3</v>
      </c>
      <c r="D359" s="5">
        <v>5</v>
      </c>
      <c r="E359" s="33">
        <v>0.34098000000000001</v>
      </c>
      <c r="F359" s="34">
        <f t="shared" si="629"/>
        <v>9.663999999999999E-2</v>
      </c>
      <c r="G359" s="15">
        <f t="shared" ref="G359" si="675">(E359+F359)</f>
        <v>0.43762000000000001</v>
      </c>
      <c r="H359" s="10"/>
      <c r="I359" s="29">
        <f t="shared" si="631"/>
        <v>9.19</v>
      </c>
      <c r="J359" s="15">
        <f t="shared" ref="J359" si="676">+E359</f>
        <v>0.34098000000000001</v>
      </c>
      <c r="K359" s="22">
        <v>8.5139999999999993E-2</v>
      </c>
      <c r="L359" s="15">
        <f t="shared" ref="L359" si="677">(J359+K359)</f>
        <v>0.42612</v>
      </c>
      <c r="M359" s="10"/>
      <c r="N359" s="29">
        <f t="shared" si="634"/>
        <v>95.98</v>
      </c>
      <c r="O359" s="17">
        <f t="shared" ref="O359" si="678">+E359</f>
        <v>0.34098000000000001</v>
      </c>
      <c r="P359" s="25">
        <v>6.2140000000000001E-2</v>
      </c>
      <c r="Q359" s="17">
        <f t="shared" ref="Q359" si="679">(O359+P359)</f>
        <v>0.40312000000000003</v>
      </c>
      <c r="R359" s="10"/>
      <c r="S359" s="2">
        <f t="shared" ref="S359" si="680">B359</f>
        <v>3</v>
      </c>
      <c r="T359" s="2">
        <f t="shared" ref="T359" si="681">+A359</f>
        <v>2021</v>
      </c>
    </row>
    <row r="360" spans="1:20" ht="15" x14ac:dyDescent="0.2">
      <c r="A360" s="2">
        <f t="shared" si="660"/>
        <v>2021</v>
      </c>
      <c r="B360" s="2">
        <f t="shared" si="428"/>
        <v>4</v>
      </c>
      <c r="D360" s="5">
        <v>5</v>
      </c>
      <c r="E360" s="33">
        <v>0.33742</v>
      </c>
      <c r="F360" s="34">
        <f t="shared" si="629"/>
        <v>9.663999999999999E-2</v>
      </c>
      <c r="G360" s="15">
        <f t="shared" ref="G360" si="682">(E360+F360)</f>
        <v>0.43406</v>
      </c>
      <c r="H360" s="10"/>
      <c r="I360" s="29">
        <f t="shared" si="631"/>
        <v>9.19</v>
      </c>
      <c r="J360" s="15">
        <f t="shared" ref="J360" si="683">+E360</f>
        <v>0.33742</v>
      </c>
      <c r="K360" s="22">
        <v>8.5139999999999993E-2</v>
      </c>
      <c r="L360" s="15">
        <f t="shared" ref="L360" si="684">(J360+K360)</f>
        <v>0.42255999999999999</v>
      </c>
      <c r="M360" s="10"/>
      <c r="N360" s="29">
        <f t="shared" si="634"/>
        <v>95.98</v>
      </c>
      <c r="O360" s="17">
        <f t="shared" ref="O360" si="685">+E360</f>
        <v>0.33742</v>
      </c>
      <c r="P360" s="25">
        <v>6.2140000000000001E-2</v>
      </c>
      <c r="Q360" s="17">
        <f t="shared" ref="Q360" si="686">(O360+P360)</f>
        <v>0.39956000000000003</v>
      </c>
      <c r="R360" s="10"/>
      <c r="S360" s="2">
        <f t="shared" ref="S360" si="687">B360</f>
        <v>4</v>
      </c>
      <c r="T360" s="2">
        <f t="shared" ref="T360" si="688">+A360</f>
        <v>2021</v>
      </c>
    </row>
    <row r="361" spans="1:20" ht="15" x14ac:dyDescent="0.2">
      <c r="A361" s="2">
        <f t="shared" si="660"/>
        <v>2021</v>
      </c>
      <c r="B361" s="2">
        <f t="shared" si="428"/>
        <v>5</v>
      </c>
      <c r="D361" s="5">
        <v>5</v>
      </c>
      <c r="E361" s="33">
        <v>0.33029999999999998</v>
      </c>
      <c r="F361" s="34">
        <f t="shared" si="629"/>
        <v>9.663999999999999E-2</v>
      </c>
      <c r="G361" s="15">
        <f t="shared" ref="G361" si="689">(E361+F361)</f>
        <v>0.42693999999999999</v>
      </c>
      <c r="H361" s="10"/>
      <c r="I361" s="29">
        <f t="shared" si="631"/>
        <v>9.19</v>
      </c>
      <c r="J361" s="15">
        <f t="shared" ref="J361" si="690">+E361</f>
        <v>0.33029999999999998</v>
      </c>
      <c r="K361" s="22">
        <v>8.5139999999999993E-2</v>
      </c>
      <c r="L361" s="15">
        <f t="shared" ref="L361" si="691">(J361+K361)</f>
        <v>0.41543999999999998</v>
      </c>
      <c r="M361" s="10"/>
      <c r="N361" s="29">
        <f t="shared" si="634"/>
        <v>95.98</v>
      </c>
      <c r="O361" s="17">
        <f t="shared" ref="O361" si="692">+E361</f>
        <v>0.33029999999999998</v>
      </c>
      <c r="P361" s="25">
        <v>6.2140000000000001E-2</v>
      </c>
      <c r="Q361" s="17">
        <f t="shared" ref="Q361" si="693">(O361+P361)</f>
        <v>0.39244000000000001</v>
      </c>
      <c r="R361" s="10"/>
      <c r="S361" s="2">
        <f t="shared" ref="S361" si="694">B361</f>
        <v>5</v>
      </c>
      <c r="T361" s="2">
        <f t="shared" ref="T361" si="695">+A361</f>
        <v>2021</v>
      </c>
    </row>
    <row r="362" spans="1:20" ht="15" x14ac:dyDescent="0.2">
      <c r="A362" s="2">
        <f t="shared" si="660"/>
        <v>2021</v>
      </c>
      <c r="B362" s="2">
        <f t="shared" si="428"/>
        <v>6</v>
      </c>
      <c r="D362" s="5">
        <v>5</v>
      </c>
      <c r="E362" s="33">
        <v>0.34098000000000001</v>
      </c>
      <c r="F362" s="34">
        <f t="shared" si="629"/>
        <v>9.663999999999999E-2</v>
      </c>
      <c r="G362" s="15">
        <f t="shared" ref="G362" si="696">(E362+F362)</f>
        <v>0.43762000000000001</v>
      </c>
      <c r="H362" s="10"/>
      <c r="I362" s="29">
        <f t="shared" si="631"/>
        <v>9.19</v>
      </c>
      <c r="J362" s="15">
        <f t="shared" ref="J362" si="697">+E362</f>
        <v>0.34098000000000001</v>
      </c>
      <c r="K362" s="22">
        <v>8.5139999999999993E-2</v>
      </c>
      <c r="L362" s="15">
        <f t="shared" ref="L362" si="698">(J362+K362)</f>
        <v>0.42612</v>
      </c>
      <c r="M362" s="10"/>
      <c r="N362" s="29">
        <f t="shared" si="634"/>
        <v>95.98</v>
      </c>
      <c r="O362" s="17">
        <f t="shared" ref="O362" si="699">+E362</f>
        <v>0.34098000000000001</v>
      </c>
      <c r="P362" s="25">
        <v>6.2140000000000001E-2</v>
      </c>
      <c r="Q362" s="17">
        <f t="shared" ref="Q362" si="700">(O362+P362)</f>
        <v>0.40312000000000003</v>
      </c>
      <c r="R362" s="10"/>
      <c r="S362" s="2">
        <f t="shared" ref="S362" si="701">B362</f>
        <v>6</v>
      </c>
      <c r="T362" s="2">
        <f t="shared" ref="T362" si="702">+A362</f>
        <v>2021</v>
      </c>
    </row>
    <row r="363" spans="1:20" ht="15" x14ac:dyDescent="0.2">
      <c r="A363" s="2">
        <f t="shared" si="660"/>
        <v>2021</v>
      </c>
      <c r="B363" s="2">
        <f t="shared" si="428"/>
        <v>7</v>
      </c>
      <c r="D363" s="5">
        <v>5</v>
      </c>
      <c r="E363" s="33">
        <v>0.34098000000000001</v>
      </c>
      <c r="F363" s="34">
        <f t="shared" si="629"/>
        <v>9.663999999999999E-2</v>
      </c>
      <c r="G363" s="15">
        <f t="shared" ref="G363" si="703">(E363+F363)</f>
        <v>0.43762000000000001</v>
      </c>
      <c r="H363" s="10"/>
      <c r="I363" s="29">
        <f t="shared" si="631"/>
        <v>9.19</v>
      </c>
      <c r="J363" s="15">
        <f t="shared" ref="J363" si="704">+E363</f>
        <v>0.34098000000000001</v>
      </c>
      <c r="K363" s="22">
        <v>8.5139999999999993E-2</v>
      </c>
      <c r="L363" s="15">
        <f t="shared" ref="L363" si="705">(J363+K363)</f>
        <v>0.42612</v>
      </c>
      <c r="M363" s="10"/>
      <c r="N363" s="29">
        <f t="shared" si="634"/>
        <v>95.98</v>
      </c>
      <c r="O363" s="17">
        <f t="shared" ref="O363" si="706">+E363</f>
        <v>0.34098000000000001</v>
      </c>
      <c r="P363" s="25">
        <v>6.2140000000000001E-2</v>
      </c>
      <c r="Q363" s="17">
        <f t="shared" ref="Q363" si="707">(O363+P363)</f>
        <v>0.40312000000000003</v>
      </c>
      <c r="R363" s="10"/>
      <c r="S363" s="2">
        <f t="shared" ref="S363" si="708">B363</f>
        <v>7</v>
      </c>
      <c r="T363" s="2">
        <f t="shared" ref="T363" si="709">+A363</f>
        <v>2021</v>
      </c>
    </row>
    <row r="364" spans="1:20" ht="15" x14ac:dyDescent="0.2">
      <c r="A364" s="2">
        <f t="shared" si="660"/>
        <v>2021</v>
      </c>
      <c r="B364" s="2">
        <f t="shared" si="428"/>
        <v>8</v>
      </c>
      <c r="D364" s="5">
        <v>5</v>
      </c>
      <c r="E364" s="33">
        <v>0.35521000000000003</v>
      </c>
      <c r="F364" s="34">
        <f t="shared" si="629"/>
        <v>9.663999999999999E-2</v>
      </c>
      <c r="G364" s="15">
        <f t="shared" ref="G364" si="710">(E364+F364)</f>
        <v>0.45185000000000003</v>
      </c>
      <c r="H364" s="10"/>
      <c r="I364" s="29">
        <f t="shared" si="631"/>
        <v>9.19</v>
      </c>
      <c r="J364" s="15">
        <f t="shared" ref="J364" si="711">+E364</f>
        <v>0.35521000000000003</v>
      </c>
      <c r="K364" s="22">
        <v>8.5139999999999993E-2</v>
      </c>
      <c r="L364" s="15">
        <f t="shared" ref="L364" si="712">(J364+K364)</f>
        <v>0.44035000000000002</v>
      </c>
      <c r="M364" s="10"/>
      <c r="N364" s="29">
        <f t="shared" si="634"/>
        <v>95.98</v>
      </c>
      <c r="O364" s="17">
        <f t="shared" ref="O364" si="713">+E364</f>
        <v>0.35521000000000003</v>
      </c>
      <c r="P364" s="25">
        <v>6.2140000000000001E-2</v>
      </c>
      <c r="Q364" s="17">
        <f t="shared" ref="Q364" si="714">(O364+P364)</f>
        <v>0.41735</v>
      </c>
      <c r="R364" s="10"/>
      <c r="S364" s="2">
        <f t="shared" ref="S364" si="715">B364</f>
        <v>8</v>
      </c>
      <c r="T364" s="2">
        <f t="shared" ref="T364" si="716">+A364</f>
        <v>2021</v>
      </c>
    </row>
    <row r="365" spans="1:20" ht="15" x14ac:dyDescent="0.2">
      <c r="A365" s="2">
        <f t="shared" si="660"/>
        <v>2021</v>
      </c>
      <c r="B365" s="2">
        <f t="shared" si="428"/>
        <v>9</v>
      </c>
      <c r="D365" s="5">
        <v>5</v>
      </c>
      <c r="E365" s="33">
        <v>0.36232999999999999</v>
      </c>
      <c r="F365" s="34">
        <f t="shared" si="629"/>
        <v>9.663999999999999E-2</v>
      </c>
      <c r="G365" s="15">
        <f t="shared" ref="G365" si="717">(E365+F365)</f>
        <v>0.45896999999999999</v>
      </c>
      <c r="H365" s="10"/>
      <c r="I365" s="29">
        <f t="shared" si="631"/>
        <v>9.19</v>
      </c>
      <c r="J365" s="15">
        <f t="shared" ref="J365" si="718">+E365</f>
        <v>0.36232999999999999</v>
      </c>
      <c r="K365" s="22">
        <v>8.5139999999999993E-2</v>
      </c>
      <c r="L365" s="15">
        <f t="shared" ref="L365" si="719">(J365+K365)</f>
        <v>0.44746999999999998</v>
      </c>
      <c r="M365" s="10"/>
      <c r="N365" s="29">
        <f t="shared" si="634"/>
        <v>95.98</v>
      </c>
      <c r="O365" s="17">
        <f t="shared" ref="O365" si="720">+E365</f>
        <v>0.36232999999999999</v>
      </c>
      <c r="P365" s="25">
        <v>6.2140000000000001E-2</v>
      </c>
      <c r="Q365" s="17">
        <f t="shared" ref="Q365" si="721">(O365+P365)</f>
        <v>0.42447000000000001</v>
      </c>
      <c r="R365" s="10"/>
      <c r="S365" s="2">
        <f t="shared" ref="S365" si="722">B365</f>
        <v>9</v>
      </c>
      <c r="T365" s="2">
        <f t="shared" ref="T365" si="723">+A365</f>
        <v>2021</v>
      </c>
    </row>
    <row r="366" spans="1:20" ht="15" x14ac:dyDescent="0.2">
      <c r="A366" s="2">
        <f t="shared" si="660"/>
        <v>2021</v>
      </c>
      <c r="B366" s="2">
        <f t="shared" si="428"/>
        <v>10</v>
      </c>
      <c r="D366" s="5">
        <v>5</v>
      </c>
      <c r="E366" s="33">
        <v>0.36945</v>
      </c>
      <c r="F366" s="34">
        <f t="shared" si="629"/>
        <v>9.663999999999999E-2</v>
      </c>
      <c r="G366" s="15">
        <f t="shared" ref="G366" si="724">(E366+F366)</f>
        <v>0.46609</v>
      </c>
      <c r="H366" s="10"/>
      <c r="I366" s="29">
        <f t="shared" si="631"/>
        <v>9.19</v>
      </c>
      <c r="J366" s="15">
        <f t="shared" ref="J366" si="725">+E366</f>
        <v>0.36945</v>
      </c>
      <c r="K366" s="22">
        <v>8.5139999999999993E-2</v>
      </c>
      <c r="L366" s="15">
        <f t="shared" ref="L366" si="726">(J366+K366)</f>
        <v>0.45458999999999999</v>
      </c>
      <c r="M366" s="10"/>
      <c r="N366" s="29">
        <f t="shared" si="634"/>
        <v>95.98</v>
      </c>
      <c r="O366" s="17">
        <f t="shared" ref="O366" si="727">+E366</f>
        <v>0.36945</v>
      </c>
      <c r="P366" s="25">
        <v>6.2140000000000001E-2</v>
      </c>
      <c r="Q366" s="17">
        <f t="shared" ref="Q366" si="728">(O366+P366)</f>
        <v>0.43159000000000003</v>
      </c>
      <c r="R366" s="10"/>
      <c r="S366" s="2">
        <f t="shared" ref="S366" si="729">B366</f>
        <v>10</v>
      </c>
      <c r="T366" s="2">
        <f t="shared" ref="T366" si="730">+A366</f>
        <v>2021</v>
      </c>
    </row>
    <row r="367" spans="1:20" ht="15" x14ac:dyDescent="0.2">
      <c r="A367" s="2">
        <f t="shared" si="660"/>
        <v>2021</v>
      </c>
      <c r="B367" s="2">
        <f t="shared" si="428"/>
        <v>11</v>
      </c>
      <c r="D367" s="5">
        <v>5</v>
      </c>
      <c r="E367" s="33">
        <v>0.64529000000000003</v>
      </c>
      <c r="F367" s="34">
        <f t="shared" si="629"/>
        <v>9.663999999999999E-2</v>
      </c>
      <c r="G367" s="15">
        <f t="shared" ref="G367" si="731">(E367+F367)</f>
        <v>0.74192999999999998</v>
      </c>
      <c r="H367" s="10"/>
      <c r="I367" s="29">
        <f t="shared" si="631"/>
        <v>9.19</v>
      </c>
      <c r="J367" s="15">
        <f t="shared" ref="J367" si="732">+E367</f>
        <v>0.64529000000000003</v>
      </c>
      <c r="K367" s="22">
        <v>8.5139999999999993E-2</v>
      </c>
      <c r="L367" s="15">
        <f t="shared" ref="L367" si="733">(J367+K367)</f>
        <v>0.73043000000000002</v>
      </c>
      <c r="M367" s="10"/>
      <c r="N367" s="29">
        <f t="shared" si="634"/>
        <v>95.98</v>
      </c>
      <c r="O367" s="17">
        <f t="shared" ref="O367" si="734">+E367</f>
        <v>0.64529000000000003</v>
      </c>
      <c r="P367" s="25">
        <v>6.2140000000000001E-2</v>
      </c>
      <c r="Q367" s="17">
        <f t="shared" ref="Q367" si="735">(O367+P367)</f>
        <v>0.70743</v>
      </c>
      <c r="R367" s="10"/>
      <c r="S367" s="2">
        <f t="shared" ref="S367" si="736">B367</f>
        <v>11</v>
      </c>
      <c r="T367" s="2">
        <f t="shared" ref="T367" si="737">+A367</f>
        <v>2021</v>
      </c>
    </row>
    <row r="368" spans="1:20" ht="15" x14ac:dyDescent="0.2">
      <c r="A368" s="2">
        <f t="shared" si="660"/>
        <v>2021</v>
      </c>
      <c r="B368" s="2">
        <f t="shared" si="428"/>
        <v>12</v>
      </c>
      <c r="D368" s="5">
        <v>5</v>
      </c>
      <c r="E368" s="33">
        <v>0.64176</v>
      </c>
      <c r="F368" s="34">
        <f t="shared" si="629"/>
        <v>9.663999999999999E-2</v>
      </c>
      <c r="G368" s="15">
        <f t="shared" ref="G368" si="738">(E368+F368)</f>
        <v>0.73839999999999995</v>
      </c>
      <c r="H368" s="10"/>
      <c r="I368" s="29">
        <f t="shared" si="631"/>
        <v>9.19</v>
      </c>
      <c r="J368" s="15">
        <f t="shared" ref="J368" si="739">+E368</f>
        <v>0.64176</v>
      </c>
      <c r="K368" s="22">
        <v>8.5139999999999993E-2</v>
      </c>
      <c r="L368" s="15">
        <f t="shared" ref="L368" si="740">(J368+K368)</f>
        <v>0.72689999999999999</v>
      </c>
      <c r="M368" s="10"/>
      <c r="N368" s="29">
        <f t="shared" si="634"/>
        <v>95.98</v>
      </c>
      <c r="O368" s="17">
        <f t="shared" ref="O368" si="741">+E368</f>
        <v>0.64176</v>
      </c>
      <c r="P368" s="25">
        <v>6.2140000000000001E-2</v>
      </c>
      <c r="Q368" s="17">
        <f t="shared" ref="Q368" si="742">(O368+P368)</f>
        <v>0.70389999999999997</v>
      </c>
      <c r="R368" s="10"/>
      <c r="S368" s="2">
        <f t="shared" ref="S368" si="743">B368</f>
        <v>12</v>
      </c>
      <c r="T368" s="2">
        <f t="shared" ref="T368" si="744">+A368</f>
        <v>2021</v>
      </c>
    </row>
    <row r="369" spans="1:20" ht="15" x14ac:dyDescent="0.2">
      <c r="A369" s="2">
        <f t="shared" si="660"/>
        <v>2022</v>
      </c>
      <c r="B369" s="2">
        <f t="shared" si="428"/>
        <v>1</v>
      </c>
      <c r="D369" s="5">
        <v>5</v>
      </c>
      <c r="E369" s="33">
        <v>0.59945999999999999</v>
      </c>
      <c r="F369" s="34">
        <f t="shared" si="629"/>
        <v>9.663999999999999E-2</v>
      </c>
      <c r="G369" s="15">
        <f t="shared" ref="G369" si="745">(E369+F369)</f>
        <v>0.69609999999999994</v>
      </c>
      <c r="H369" s="10"/>
      <c r="I369" s="29">
        <f t="shared" si="631"/>
        <v>9.19</v>
      </c>
      <c r="J369" s="15">
        <f t="shared" ref="J369" si="746">+E369</f>
        <v>0.59945999999999999</v>
      </c>
      <c r="K369" s="22">
        <v>8.5139999999999993E-2</v>
      </c>
      <c r="L369" s="15">
        <f t="shared" ref="L369" si="747">(J369+K369)</f>
        <v>0.68459999999999999</v>
      </c>
      <c r="M369" s="10"/>
      <c r="N369" s="29">
        <f t="shared" si="634"/>
        <v>95.98</v>
      </c>
      <c r="O369" s="17">
        <f t="shared" ref="O369" si="748">+E369</f>
        <v>0.59945999999999999</v>
      </c>
      <c r="P369" s="25">
        <v>6.2140000000000001E-2</v>
      </c>
      <c r="Q369" s="17">
        <f t="shared" ref="Q369" si="749">(O369+P369)</f>
        <v>0.66159999999999997</v>
      </c>
      <c r="R369" s="10"/>
      <c r="S369" s="2">
        <f t="shared" ref="S369" si="750">B369</f>
        <v>1</v>
      </c>
      <c r="T369" s="2">
        <f t="shared" ref="T369" si="751">+A369</f>
        <v>2022</v>
      </c>
    </row>
    <row r="370" spans="1:20" ht="15" x14ac:dyDescent="0.2">
      <c r="A370" s="2">
        <f t="shared" si="660"/>
        <v>2022</v>
      </c>
      <c r="B370" s="2">
        <f t="shared" si="428"/>
        <v>2</v>
      </c>
      <c r="D370" s="5">
        <v>5</v>
      </c>
      <c r="E370" s="33">
        <v>0.56969000000000003</v>
      </c>
      <c r="F370" s="34">
        <f t="shared" si="629"/>
        <v>9.663999999999999E-2</v>
      </c>
      <c r="G370" s="15">
        <f t="shared" ref="G370" si="752">(E370+F370)</f>
        <v>0.66632999999999998</v>
      </c>
      <c r="H370" s="10"/>
      <c r="I370" s="29">
        <f t="shared" si="631"/>
        <v>9.19</v>
      </c>
      <c r="J370" s="15">
        <f t="shared" ref="J370" si="753">+E370</f>
        <v>0.56969000000000003</v>
      </c>
      <c r="K370" s="22">
        <v>8.5139999999999993E-2</v>
      </c>
      <c r="L370" s="15">
        <f t="shared" ref="L370" si="754">(J370+K370)</f>
        <v>0.65483000000000002</v>
      </c>
      <c r="M370" s="10"/>
      <c r="N370" s="29">
        <f t="shared" si="634"/>
        <v>95.98</v>
      </c>
      <c r="O370" s="17">
        <f t="shared" ref="O370" si="755">+E370</f>
        <v>0.56969000000000003</v>
      </c>
      <c r="P370" s="25">
        <v>6.2140000000000001E-2</v>
      </c>
      <c r="Q370" s="17">
        <f t="shared" ref="Q370" si="756">(O370+P370)</f>
        <v>0.63183</v>
      </c>
      <c r="R370" s="10"/>
      <c r="S370" s="2">
        <f t="shared" ref="S370" si="757">B370</f>
        <v>2</v>
      </c>
      <c r="T370" s="2">
        <f t="shared" ref="T370" si="758">+A370</f>
        <v>2022</v>
      </c>
    </row>
    <row r="371" spans="1:20" ht="15" x14ac:dyDescent="0.2">
      <c r="A371" s="2">
        <f t="shared" si="660"/>
        <v>2022</v>
      </c>
      <c r="B371" s="2">
        <f t="shared" si="428"/>
        <v>3</v>
      </c>
      <c r="D371" s="5">
        <v>5</v>
      </c>
      <c r="E371" s="33">
        <v>0.65939000000000003</v>
      </c>
      <c r="F371" s="34">
        <f t="shared" si="629"/>
        <v>9.663999999999999E-2</v>
      </c>
      <c r="G371" s="15">
        <f t="shared" ref="G371" si="759">(E371+F371)</f>
        <v>0.75602999999999998</v>
      </c>
      <c r="H371" s="10"/>
      <c r="I371" s="29">
        <f t="shared" si="631"/>
        <v>9.19</v>
      </c>
      <c r="J371" s="15">
        <f t="shared" ref="J371" si="760">+E371</f>
        <v>0.65939000000000003</v>
      </c>
      <c r="K371" s="22">
        <v>8.5139999999999993E-2</v>
      </c>
      <c r="L371" s="15">
        <f t="shared" ref="L371" si="761">(J371+K371)</f>
        <v>0.74453000000000003</v>
      </c>
      <c r="M371" s="10"/>
      <c r="N371" s="29">
        <f t="shared" si="634"/>
        <v>95.98</v>
      </c>
      <c r="O371" s="17">
        <f t="shared" ref="O371" si="762">+E371</f>
        <v>0.65939000000000003</v>
      </c>
      <c r="P371" s="25">
        <v>6.2140000000000001E-2</v>
      </c>
      <c r="Q371" s="17">
        <f t="shared" ref="Q371" si="763">(O371+P371)</f>
        <v>0.72153</v>
      </c>
      <c r="R371" s="10"/>
      <c r="S371" s="2">
        <f t="shared" ref="S371" si="764">B371</f>
        <v>3</v>
      </c>
      <c r="T371" s="2">
        <f t="shared" ref="T371" si="765">+A371</f>
        <v>2022</v>
      </c>
    </row>
    <row r="372" spans="1:20" ht="15" x14ac:dyDescent="0.2">
      <c r="A372" s="2">
        <f t="shared" si="660"/>
        <v>2022</v>
      </c>
      <c r="B372" s="2">
        <f t="shared" si="428"/>
        <v>4</v>
      </c>
      <c r="D372" s="5">
        <v>5</v>
      </c>
      <c r="E372" s="33">
        <v>0.62541999999999998</v>
      </c>
      <c r="F372" s="34">
        <f t="shared" si="629"/>
        <v>9.663999999999999E-2</v>
      </c>
      <c r="G372" s="15">
        <f t="shared" ref="G372" si="766">(E372+F372)</f>
        <v>0.72205999999999992</v>
      </c>
      <c r="H372" s="10"/>
      <c r="I372" s="29">
        <f t="shared" si="631"/>
        <v>9.19</v>
      </c>
      <c r="J372" s="15">
        <f t="shared" ref="J372" si="767">+E372</f>
        <v>0.62541999999999998</v>
      </c>
      <c r="K372" s="22">
        <v>8.5139999999999993E-2</v>
      </c>
      <c r="L372" s="15">
        <f t="shared" ref="L372" si="768">(J372+K372)</f>
        <v>0.71055999999999997</v>
      </c>
      <c r="M372" s="10"/>
      <c r="N372" s="29">
        <f t="shared" si="634"/>
        <v>95.98</v>
      </c>
      <c r="O372" s="17">
        <f t="shared" ref="O372" si="769">+E372</f>
        <v>0.62541999999999998</v>
      </c>
      <c r="P372" s="25">
        <v>6.2140000000000001E-2</v>
      </c>
      <c r="Q372" s="17">
        <f t="shared" ref="Q372" si="770">(O372+P372)</f>
        <v>0.68755999999999995</v>
      </c>
      <c r="R372" s="10"/>
      <c r="S372" s="2">
        <f t="shared" ref="S372" si="771">B372</f>
        <v>4</v>
      </c>
      <c r="T372" s="2">
        <f t="shared" ref="T372" si="772">+A372</f>
        <v>2022</v>
      </c>
    </row>
    <row r="373" spans="1:20" ht="15" x14ac:dyDescent="0.2">
      <c r="A373" s="2">
        <f t="shared" si="660"/>
        <v>2022</v>
      </c>
      <c r="B373" s="2">
        <f t="shared" si="428"/>
        <v>5</v>
      </c>
      <c r="D373" s="5">
        <v>5</v>
      </c>
      <c r="E373" s="33">
        <v>0.68672999999999995</v>
      </c>
      <c r="F373" s="34">
        <f t="shared" si="629"/>
        <v>9.663999999999999E-2</v>
      </c>
      <c r="G373" s="15">
        <f t="shared" ref="G373" si="773">(E373+F373)</f>
        <v>0.7833699999999999</v>
      </c>
      <c r="H373" s="10"/>
      <c r="I373" s="29">
        <f t="shared" si="631"/>
        <v>9.19</v>
      </c>
      <c r="J373" s="15">
        <f t="shared" ref="J373" si="774">+E373</f>
        <v>0.68672999999999995</v>
      </c>
      <c r="K373" s="22">
        <v>8.5139999999999993E-2</v>
      </c>
      <c r="L373" s="15">
        <f t="shared" ref="L373" si="775">(J373+K373)</f>
        <v>0.77186999999999995</v>
      </c>
      <c r="M373" s="10"/>
      <c r="N373" s="29">
        <f t="shared" si="634"/>
        <v>95.98</v>
      </c>
      <c r="O373" s="17">
        <f t="shared" ref="O373" si="776">+E373</f>
        <v>0.68672999999999995</v>
      </c>
      <c r="P373" s="25">
        <v>6.2140000000000001E-2</v>
      </c>
      <c r="Q373" s="17">
        <f t="shared" ref="Q373" si="777">(O373+P373)</f>
        <v>0.74886999999999992</v>
      </c>
      <c r="R373" s="10"/>
      <c r="S373" s="2">
        <f t="shared" ref="S373" si="778">B373</f>
        <v>5</v>
      </c>
      <c r="T373" s="2">
        <f t="shared" ref="T373" si="779">+A373</f>
        <v>2022</v>
      </c>
    </row>
    <row r="374" spans="1:20" ht="15" x14ac:dyDescent="0.2">
      <c r="A374" s="2">
        <f t="shared" si="660"/>
        <v>2022</v>
      </c>
      <c r="B374" s="2">
        <f t="shared" si="428"/>
        <v>6</v>
      </c>
      <c r="D374" s="5">
        <v>5</v>
      </c>
      <c r="E374" s="33">
        <v>0.74895999999999996</v>
      </c>
      <c r="F374" s="36">
        <f t="shared" ref="F374:F400" si="780">0.08564+0.0105</f>
        <v>9.6139999999999989E-2</v>
      </c>
      <c r="G374" s="15">
        <f t="shared" ref="G374" si="781">(E374+F374)</f>
        <v>0.84509999999999996</v>
      </c>
      <c r="H374" s="10"/>
      <c r="I374" s="35">
        <f t="shared" ref="I374:I400" si="782">7.5+1.79</f>
        <v>9.2899999999999991</v>
      </c>
      <c r="J374" s="15">
        <f t="shared" ref="J374" si="783">+E374</f>
        <v>0.74895999999999996</v>
      </c>
      <c r="K374" s="22">
        <v>8.5139999999999993E-2</v>
      </c>
      <c r="L374" s="15">
        <f t="shared" ref="L374" si="784">(J374+K374)</f>
        <v>0.83409999999999995</v>
      </c>
      <c r="M374" s="10"/>
      <c r="N374" s="35">
        <f t="shared" ref="N374:N400" si="785">72+21.47</f>
        <v>93.47</v>
      </c>
      <c r="O374" s="17">
        <f t="shared" ref="O374" si="786">+E374</f>
        <v>0.74895999999999996</v>
      </c>
      <c r="P374" s="25">
        <v>6.2140000000000001E-2</v>
      </c>
      <c r="Q374" s="17">
        <f t="shared" ref="Q374" si="787">(O374+P374)</f>
        <v>0.81109999999999993</v>
      </c>
      <c r="R374" s="10"/>
      <c r="S374" s="2">
        <f t="shared" ref="S374" si="788">B374</f>
        <v>6</v>
      </c>
      <c r="T374" s="2">
        <f t="shared" ref="T374" si="789">+A374</f>
        <v>2022</v>
      </c>
    </row>
    <row r="375" spans="1:20" ht="15" x14ac:dyDescent="0.2">
      <c r="A375" s="2">
        <f t="shared" si="660"/>
        <v>2022</v>
      </c>
      <c r="B375" s="2">
        <f t="shared" si="428"/>
        <v>7</v>
      </c>
      <c r="D375" s="5">
        <v>5</v>
      </c>
      <c r="E375" s="33">
        <v>0.75458000000000003</v>
      </c>
      <c r="F375" s="34">
        <f t="shared" si="780"/>
        <v>9.6139999999999989E-2</v>
      </c>
      <c r="G375" s="15">
        <f t="shared" ref="G375" si="790">(E375+F375)</f>
        <v>0.85072000000000003</v>
      </c>
      <c r="H375" s="10"/>
      <c r="I375" s="37">
        <f t="shared" si="782"/>
        <v>9.2899999999999991</v>
      </c>
      <c r="J375" s="15">
        <f t="shared" ref="J375" si="791">+E375</f>
        <v>0.75458000000000003</v>
      </c>
      <c r="K375" s="22">
        <v>8.5139999999999993E-2</v>
      </c>
      <c r="L375" s="15">
        <f t="shared" ref="L375" si="792">(J375+K375)</f>
        <v>0.83972000000000002</v>
      </c>
      <c r="M375" s="10"/>
      <c r="N375" s="37">
        <f t="shared" si="785"/>
        <v>93.47</v>
      </c>
      <c r="O375" s="17">
        <f t="shared" ref="O375" si="793">+E375</f>
        <v>0.75458000000000003</v>
      </c>
      <c r="P375" s="25">
        <v>6.2140000000000001E-2</v>
      </c>
      <c r="Q375" s="17">
        <f t="shared" ref="Q375" si="794">(O375+P375)</f>
        <v>0.81672</v>
      </c>
      <c r="R375" s="10"/>
      <c r="S375" s="2">
        <f t="shared" ref="S375" si="795">B375</f>
        <v>7</v>
      </c>
      <c r="T375" s="2">
        <f t="shared" ref="T375" si="796">+A375</f>
        <v>2022</v>
      </c>
    </row>
    <row r="376" spans="1:20" ht="15" x14ac:dyDescent="0.2">
      <c r="A376" s="2">
        <f t="shared" si="660"/>
        <v>2022</v>
      </c>
      <c r="B376" s="2">
        <f t="shared" si="428"/>
        <v>8</v>
      </c>
      <c r="D376" s="5">
        <v>5</v>
      </c>
      <c r="E376" s="33">
        <v>0.66785000000000005</v>
      </c>
      <c r="F376" s="34">
        <f t="shared" si="780"/>
        <v>9.6139999999999989E-2</v>
      </c>
      <c r="G376" s="15">
        <f t="shared" ref="G376" si="797">(E376+F376)</f>
        <v>0.76399000000000006</v>
      </c>
      <c r="H376" s="10"/>
      <c r="I376" s="37">
        <f t="shared" si="782"/>
        <v>9.2899999999999991</v>
      </c>
      <c r="J376" s="15">
        <f t="shared" ref="J376" si="798">+E376</f>
        <v>0.66785000000000005</v>
      </c>
      <c r="K376" s="22">
        <v>8.5139999999999993E-2</v>
      </c>
      <c r="L376" s="15">
        <f t="shared" ref="L376" si="799">(J376+K376)</f>
        <v>0.75299000000000005</v>
      </c>
      <c r="M376" s="10"/>
      <c r="N376" s="37">
        <f t="shared" si="785"/>
        <v>93.47</v>
      </c>
      <c r="O376" s="17">
        <f t="shared" ref="O376" si="800">+E376</f>
        <v>0.66785000000000005</v>
      </c>
      <c r="P376" s="25">
        <v>6.2140000000000001E-2</v>
      </c>
      <c r="Q376" s="17">
        <f t="shared" ref="Q376" si="801">(O376+P376)</f>
        <v>0.72999000000000003</v>
      </c>
      <c r="R376" s="10"/>
      <c r="S376" s="2">
        <f t="shared" ref="S376" si="802">B376</f>
        <v>8</v>
      </c>
      <c r="T376" s="2">
        <f t="shared" ref="T376" si="803">+A376</f>
        <v>2022</v>
      </c>
    </row>
    <row r="377" spans="1:20" ht="15" x14ac:dyDescent="0.2">
      <c r="A377" s="2">
        <f t="shared" si="660"/>
        <v>2022</v>
      </c>
      <c r="B377" s="2">
        <f t="shared" si="428"/>
        <v>9</v>
      </c>
      <c r="D377" s="5">
        <v>5</v>
      </c>
      <c r="E377" s="33">
        <v>0.75458000000000003</v>
      </c>
      <c r="F377" s="34">
        <f t="shared" si="780"/>
        <v>9.6139999999999989E-2</v>
      </c>
      <c r="G377" s="15">
        <f t="shared" ref="G377" si="804">(E377+F377)</f>
        <v>0.85072000000000003</v>
      </c>
      <c r="H377" s="10"/>
      <c r="I377" s="37">
        <f t="shared" si="782"/>
        <v>9.2899999999999991</v>
      </c>
      <c r="J377" s="15">
        <f t="shared" ref="J377" si="805">+E377</f>
        <v>0.75458000000000003</v>
      </c>
      <c r="K377" s="22">
        <v>8.5139999999999993E-2</v>
      </c>
      <c r="L377" s="15">
        <f t="shared" ref="L377" si="806">(J377+K377)</f>
        <v>0.83972000000000002</v>
      </c>
      <c r="M377" s="10"/>
      <c r="N377" s="37">
        <f t="shared" si="785"/>
        <v>93.47</v>
      </c>
      <c r="O377" s="17">
        <f t="shared" ref="O377" si="807">+E377</f>
        <v>0.75458000000000003</v>
      </c>
      <c r="P377" s="25">
        <v>6.2140000000000001E-2</v>
      </c>
      <c r="Q377" s="17">
        <f t="shared" ref="Q377" si="808">(O377+P377)</f>
        <v>0.81672</v>
      </c>
      <c r="R377" s="10"/>
      <c r="S377" s="2">
        <f t="shared" ref="S377" si="809">B377</f>
        <v>9</v>
      </c>
      <c r="T377" s="2">
        <f t="shared" ref="T377" si="810">+A377</f>
        <v>2022</v>
      </c>
    </row>
    <row r="378" spans="1:20" ht="15" x14ac:dyDescent="0.2">
      <c r="A378" s="2">
        <f t="shared" si="660"/>
        <v>2022</v>
      </c>
      <c r="B378" s="2">
        <f t="shared" si="428"/>
        <v>10</v>
      </c>
      <c r="D378" s="5">
        <v>5</v>
      </c>
      <c r="E378" s="33">
        <v>0.75458000000000003</v>
      </c>
      <c r="F378" s="34">
        <f t="shared" si="780"/>
        <v>9.6139999999999989E-2</v>
      </c>
      <c r="G378" s="15">
        <f t="shared" ref="G378" si="811">(E378+F378)</f>
        <v>0.85072000000000003</v>
      </c>
      <c r="H378" s="10"/>
      <c r="I378" s="37">
        <f t="shared" si="782"/>
        <v>9.2899999999999991</v>
      </c>
      <c r="J378" s="15">
        <f t="shared" ref="J378" si="812">+E378</f>
        <v>0.75458000000000003</v>
      </c>
      <c r="K378" s="22">
        <v>8.5139999999999993E-2</v>
      </c>
      <c r="L378" s="15">
        <f t="shared" ref="L378" si="813">(J378+K378)</f>
        <v>0.83972000000000002</v>
      </c>
      <c r="M378" s="10"/>
      <c r="N378" s="37">
        <f t="shared" si="785"/>
        <v>93.47</v>
      </c>
      <c r="O378" s="17">
        <f t="shared" ref="O378" si="814">+E378</f>
        <v>0.75458000000000003</v>
      </c>
      <c r="P378" s="25">
        <v>6.2140000000000001E-2</v>
      </c>
      <c r="Q378" s="17">
        <f t="shared" ref="Q378" si="815">(O378+P378)</f>
        <v>0.81672</v>
      </c>
      <c r="R378" s="10"/>
      <c r="S378" s="2">
        <f t="shared" ref="S378" si="816">B378</f>
        <v>10</v>
      </c>
      <c r="T378" s="2">
        <f t="shared" ref="T378" si="817">+A378</f>
        <v>2022</v>
      </c>
    </row>
    <row r="379" spans="1:20" ht="15" x14ac:dyDescent="0.2">
      <c r="A379" s="2">
        <f t="shared" si="660"/>
        <v>2022</v>
      </c>
      <c r="B379" s="2">
        <f t="shared" si="428"/>
        <v>11</v>
      </c>
      <c r="D379" s="5">
        <v>5</v>
      </c>
      <c r="E379" s="33">
        <v>0.75763000000000003</v>
      </c>
      <c r="F379" s="34">
        <f t="shared" si="780"/>
        <v>9.6139999999999989E-2</v>
      </c>
      <c r="G379" s="15">
        <f t="shared" ref="G379" si="818">(E379+F379)</f>
        <v>0.85377000000000003</v>
      </c>
      <c r="H379" s="10"/>
      <c r="I379" s="37">
        <f t="shared" si="782"/>
        <v>9.2899999999999991</v>
      </c>
      <c r="J379" s="15">
        <f t="shared" ref="J379" si="819">+E379</f>
        <v>0.75763000000000003</v>
      </c>
      <c r="K379" s="22">
        <v>8.5139999999999993E-2</v>
      </c>
      <c r="L379" s="15">
        <f t="shared" ref="L379" si="820">(J379+K379)</f>
        <v>0.84277000000000002</v>
      </c>
      <c r="M379" s="10"/>
      <c r="N379" s="37">
        <f t="shared" si="785"/>
        <v>93.47</v>
      </c>
      <c r="O379" s="17">
        <f t="shared" ref="O379" si="821">+E379</f>
        <v>0.75763000000000003</v>
      </c>
      <c r="P379" s="25">
        <v>6.2140000000000001E-2</v>
      </c>
      <c r="Q379" s="17">
        <f t="shared" ref="Q379" si="822">(O379+P379)</f>
        <v>0.81977</v>
      </c>
      <c r="R379" s="10"/>
      <c r="S379" s="2">
        <f t="shared" ref="S379" si="823">B379</f>
        <v>11</v>
      </c>
      <c r="T379" s="2">
        <f t="shared" ref="T379" si="824">+A379</f>
        <v>2022</v>
      </c>
    </row>
    <row r="380" spans="1:20" ht="15" x14ac:dyDescent="0.2">
      <c r="A380" s="2">
        <f t="shared" si="660"/>
        <v>2022</v>
      </c>
      <c r="B380" s="2">
        <f t="shared" si="428"/>
        <v>12</v>
      </c>
      <c r="D380" s="5">
        <v>5</v>
      </c>
      <c r="E380" s="33">
        <v>0.71130000000000004</v>
      </c>
      <c r="F380" s="34">
        <f t="shared" si="780"/>
        <v>9.6139999999999989E-2</v>
      </c>
      <c r="G380" s="15">
        <f t="shared" ref="G380" si="825">(E380+F380)</f>
        <v>0.80744000000000005</v>
      </c>
      <c r="H380" s="10"/>
      <c r="I380" s="37">
        <f t="shared" si="782"/>
        <v>9.2899999999999991</v>
      </c>
      <c r="J380" s="15">
        <f t="shared" ref="J380" si="826">+E380</f>
        <v>0.71130000000000004</v>
      </c>
      <c r="K380" s="22">
        <v>8.5139999999999993E-2</v>
      </c>
      <c r="L380" s="15">
        <f t="shared" ref="L380" si="827">(J380+K380)</f>
        <v>0.79644000000000004</v>
      </c>
      <c r="M380" s="10"/>
      <c r="N380" s="37">
        <f t="shared" si="785"/>
        <v>93.47</v>
      </c>
      <c r="O380" s="17">
        <f t="shared" ref="O380" si="828">+E380</f>
        <v>0.71130000000000004</v>
      </c>
      <c r="P380" s="25">
        <v>6.2140000000000001E-2</v>
      </c>
      <c r="Q380" s="17">
        <f t="shared" ref="Q380" si="829">(O380+P380)</f>
        <v>0.77344000000000002</v>
      </c>
      <c r="R380" s="10"/>
      <c r="S380" s="2">
        <f t="shared" ref="S380" si="830">B380</f>
        <v>12</v>
      </c>
      <c r="T380" s="2">
        <f t="shared" ref="T380" si="831">+A380</f>
        <v>2022</v>
      </c>
    </row>
    <row r="381" spans="1:20" ht="15" x14ac:dyDescent="0.2">
      <c r="A381" s="2">
        <f t="shared" si="660"/>
        <v>2023</v>
      </c>
      <c r="B381" s="2">
        <f t="shared" si="428"/>
        <v>1</v>
      </c>
      <c r="D381" s="5">
        <v>5</v>
      </c>
      <c r="E381" s="33">
        <v>0.74656</v>
      </c>
      <c r="F381" s="34">
        <f t="shared" si="780"/>
        <v>9.6139999999999989E-2</v>
      </c>
      <c r="G381" s="15">
        <f t="shared" ref="G381" si="832">(E381+F381)</f>
        <v>0.8427</v>
      </c>
      <c r="H381" s="10"/>
      <c r="I381" s="37">
        <f t="shared" si="782"/>
        <v>9.2899999999999991</v>
      </c>
      <c r="J381" s="15">
        <f t="shared" ref="J381" si="833">+E381</f>
        <v>0.74656</v>
      </c>
      <c r="K381" s="22">
        <v>8.5139999999999993E-2</v>
      </c>
      <c r="L381" s="15">
        <f t="shared" ref="L381" si="834">(J381+K381)</f>
        <v>0.83169999999999999</v>
      </c>
      <c r="M381" s="10"/>
      <c r="N381" s="37">
        <f t="shared" si="785"/>
        <v>93.47</v>
      </c>
      <c r="O381" s="17">
        <f t="shared" ref="O381" si="835">+E381</f>
        <v>0.74656</v>
      </c>
      <c r="P381" s="25">
        <v>6.2140000000000001E-2</v>
      </c>
      <c r="Q381" s="17">
        <f t="shared" ref="Q381" si="836">(O381+P381)</f>
        <v>0.80869999999999997</v>
      </c>
      <c r="R381" s="10"/>
      <c r="S381" s="2">
        <f t="shared" ref="S381" si="837">B381</f>
        <v>1</v>
      </c>
      <c r="T381" s="2">
        <f t="shared" ref="T381" si="838">+A381</f>
        <v>2023</v>
      </c>
    </row>
    <row r="382" spans="1:20" ht="15" x14ac:dyDescent="0.2">
      <c r="A382" s="2">
        <f t="shared" si="660"/>
        <v>2023</v>
      </c>
      <c r="B382" s="2">
        <f t="shared" si="428"/>
        <v>2</v>
      </c>
      <c r="D382" s="5">
        <v>5</v>
      </c>
      <c r="E382" s="33">
        <v>0.58060999999999996</v>
      </c>
      <c r="F382" s="34">
        <f t="shared" si="780"/>
        <v>9.6139999999999989E-2</v>
      </c>
      <c r="G382" s="15">
        <f t="shared" ref="G382" si="839">(E382+F382)</f>
        <v>0.67674999999999996</v>
      </c>
      <c r="H382" s="10"/>
      <c r="I382" s="37">
        <f t="shared" si="782"/>
        <v>9.2899999999999991</v>
      </c>
      <c r="J382" s="15">
        <f t="shared" ref="J382" si="840">+E382</f>
        <v>0.58060999999999996</v>
      </c>
      <c r="K382" s="22">
        <v>8.5139999999999993E-2</v>
      </c>
      <c r="L382" s="15">
        <f t="shared" ref="L382" si="841">(J382+K382)</f>
        <v>0.66574999999999995</v>
      </c>
      <c r="M382" s="10"/>
      <c r="N382" s="37">
        <f t="shared" si="785"/>
        <v>93.47</v>
      </c>
      <c r="O382" s="17">
        <f t="shared" ref="O382" si="842">+E382</f>
        <v>0.58060999999999996</v>
      </c>
      <c r="P382" s="25">
        <v>6.2140000000000001E-2</v>
      </c>
      <c r="Q382" s="17">
        <f t="shared" ref="Q382" si="843">(O382+P382)</f>
        <v>0.64274999999999993</v>
      </c>
      <c r="R382" s="10"/>
      <c r="S382" s="2">
        <f t="shared" ref="S382" si="844">B382</f>
        <v>2</v>
      </c>
      <c r="T382" s="2">
        <f t="shared" ref="T382" si="845">+A382</f>
        <v>2023</v>
      </c>
    </row>
    <row r="383" spans="1:20" ht="15" x14ac:dyDescent="0.2">
      <c r="A383" s="2">
        <f t="shared" si="660"/>
        <v>2023</v>
      </c>
      <c r="B383" s="2">
        <f t="shared" si="428"/>
        <v>3</v>
      </c>
      <c r="D383" s="5">
        <v>5</v>
      </c>
      <c r="E383" s="33">
        <v>0.55212000000000006</v>
      </c>
      <c r="F383" s="34">
        <f t="shared" si="780"/>
        <v>9.6139999999999989E-2</v>
      </c>
      <c r="G383" s="15">
        <f t="shared" ref="G383" si="846">(E383+F383)</f>
        <v>0.64826000000000006</v>
      </c>
      <c r="H383" s="10"/>
      <c r="I383" s="37">
        <f t="shared" si="782"/>
        <v>9.2899999999999991</v>
      </c>
      <c r="J383" s="15">
        <f t="shared" ref="J383" si="847">+E383</f>
        <v>0.55212000000000006</v>
      </c>
      <c r="K383" s="22">
        <v>8.5139999999999993E-2</v>
      </c>
      <c r="L383" s="15">
        <f t="shared" ref="L383" si="848">(J383+K383)</f>
        <v>0.63726000000000005</v>
      </c>
      <c r="M383" s="10"/>
      <c r="N383" s="37">
        <f t="shared" si="785"/>
        <v>93.47</v>
      </c>
      <c r="O383" s="17">
        <f t="shared" ref="O383" si="849">+E383</f>
        <v>0.55212000000000006</v>
      </c>
      <c r="P383" s="25">
        <v>6.2140000000000001E-2</v>
      </c>
      <c r="Q383" s="17">
        <f t="shared" ref="Q383" si="850">(O383+P383)</f>
        <v>0.61426000000000003</v>
      </c>
      <c r="R383" s="10"/>
      <c r="S383" s="2">
        <f t="shared" ref="S383" si="851">B383</f>
        <v>3</v>
      </c>
      <c r="T383" s="2">
        <f t="shared" ref="T383" si="852">+A383</f>
        <v>2023</v>
      </c>
    </row>
    <row r="384" spans="1:20" ht="15" x14ac:dyDescent="0.2">
      <c r="A384" s="2">
        <f t="shared" si="660"/>
        <v>2023</v>
      </c>
      <c r="B384" s="2">
        <f t="shared" si="428"/>
        <v>4</v>
      </c>
      <c r="D384" s="5">
        <v>5</v>
      </c>
      <c r="E384" s="33">
        <v>0.52439999999999998</v>
      </c>
      <c r="F384" s="34">
        <f t="shared" si="780"/>
        <v>9.6139999999999989E-2</v>
      </c>
      <c r="G384" s="15">
        <f t="shared" ref="G384" si="853">(E384+F384)</f>
        <v>0.62053999999999998</v>
      </c>
      <c r="H384" s="10"/>
      <c r="I384" s="37">
        <f t="shared" si="782"/>
        <v>9.2899999999999991</v>
      </c>
      <c r="J384" s="15">
        <f t="shared" ref="J384" si="854">+E384</f>
        <v>0.52439999999999998</v>
      </c>
      <c r="K384" s="22">
        <v>8.5139999999999993E-2</v>
      </c>
      <c r="L384" s="15">
        <f t="shared" ref="L384" si="855">(J384+K384)</f>
        <v>0.60953999999999997</v>
      </c>
      <c r="M384" s="10"/>
      <c r="N384" s="37">
        <f t="shared" si="785"/>
        <v>93.47</v>
      </c>
      <c r="O384" s="17">
        <f t="shared" ref="O384" si="856">+E384</f>
        <v>0.52439999999999998</v>
      </c>
      <c r="P384" s="25">
        <v>6.2140000000000001E-2</v>
      </c>
      <c r="Q384" s="17">
        <f t="shared" ref="Q384" si="857">(O384+P384)</f>
        <v>0.58653999999999995</v>
      </c>
      <c r="R384" s="10"/>
      <c r="S384" s="2">
        <f t="shared" ref="S384" si="858">B384</f>
        <v>4</v>
      </c>
      <c r="T384" s="2">
        <f t="shared" ref="T384" si="859">+A384</f>
        <v>2023</v>
      </c>
    </row>
    <row r="385" spans="1:20" ht="15" x14ac:dyDescent="0.2">
      <c r="A385" s="2">
        <f t="shared" ref="A385:A409" si="860">A373+1</f>
        <v>2023</v>
      </c>
      <c r="B385" s="2">
        <f t="shared" ref="B385:B409" si="861">B373</f>
        <v>5</v>
      </c>
      <c r="D385" s="5">
        <v>5</v>
      </c>
      <c r="E385" s="33">
        <v>0.36109000000000002</v>
      </c>
      <c r="F385" s="34">
        <f t="shared" si="780"/>
        <v>9.6139999999999989E-2</v>
      </c>
      <c r="G385" s="15">
        <f t="shared" ref="G385" si="862">(E385+F385)</f>
        <v>0.45723000000000003</v>
      </c>
      <c r="H385" s="10"/>
      <c r="I385" s="37">
        <f t="shared" si="782"/>
        <v>9.2899999999999991</v>
      </c>
      <c r="J385" s="15">
        <f t="shared" ref="J385" si="863">+E385</f>
        <v>0.36109000000000002</v>
      </c>
      <c r="K385" s="22">
        <v>8.5139999999999993E-2</v>
      </c>
      <c r="L385" s="15">
        <f t="shared" ref="L385" si="864">(J385+K385)</f>
        <v>0.44623000000000002</v>
      </c>
      <c r="M385" s="10"/>
      <c r="N385" s="37">
        <f t="shared" si="785"/>
        <v>93.47</v>
      </c>
      <c r="O385" s="17">
        <f t="shared" ref="O385" si="865">+E385</f>
        <v>0.36109000000000002</v>
      </c>
      <c r="P385" s="25">
        <v>6.2140000000000001E-2</v>
      </c>
      <c r="Q385" s="17">
        <f t="shared" ref="Q385" si="866">(O385+P385)</f>
        <v>0.42323</v>
      </c>
      <c r="R385" s="10"/>
      <c r="S385" s="2">
        <f t="shared" ref="S385" si="867">B385</f>
        <v>5</v>
      </c>
      <c r="T385" s="2">
        <f t="shared" ref="T385" si="868">+A385</f>
        <v>2023</v>
      </c>
    </row>
    <row r="386" spans="1:20" ht="15" x14ac:dyDescent="0.2">
      <c r="A386" s="2">
        <f t="shared" si="860"/>
        <v>2023</v>
      </c>
      <c r="B386" s="2">
        <f t="shared" si="861"/>
        <v>6</v>
      </c>
      <c r="D386" s="5">
        <v>5</v>
      </c>
      <c r="E386" s="33">
        <v>0.28744999999999998</v>
      </c>
      <c r="F386" s="34">
        <f t="shared" si="780"/>
        <v>9.6139999999999989E-2</v>
      </c>
      <c r="G386" s="15">
        <f t="shared" ref="G386" si="869">(E386+F386)</f>
        <v>0.38358999999999999</v>
      </c>
      <c r="H386" s="10"/>
      <c r="I386" s="37">
        <f t="shared" si="782"/>
        <v>9.2899999999999991</v>
      </c>
      <c r="J386" s="15">
        <f t="shared" ref="J386" si="870">+E386</f>
        <v>0.28744999999999998</v>
      </c>
      <c r="K386" s="22">
        <v>8.5139999999999993E-2</v>
      </c>
      <c r="L386" s="15">
        <f t="shared" ref="L386" si="871">(J386+K386)</f>
        <v>0.37258999999999998</v>
      </c>
      <c r="M386" s="10"/>
      <c r="N386" s="37">
        <f t="shared" si="785"/>
        <v>93.47</v>
      </c>
      <c r="O386" s="17">
        <f t="shared" ref="O386" si="872">+E386</f>
        <v>0.28744999999999998</v>
      </c>
      <c r="P386" s="25">
        <v>6.2140000000000001E-2</v>
      </c>
      <c r="Q386" s="17">
        <f t="shared" ref="Q386" si="873">(O386+P386)</f>
        <v>0.34958999999999996</v>
      </c>
      <c r="R386" s="10"/>
      <c r="S386" s="2">
        <f t="shared" ref="S386" si="874">B386</f>
        <v>6</v>
      </c>
      <c r="T386" s="2">
        <f t="shared" ref="T386" si="875">+A386</f>
        <v>2023</v>
      </c>
    </row>
    <row r="387" spans="1:20" ht="15" x14ac:dyDescent="0.2">
      <c r="A387" s="2">
        <f t="shared" si="860"/>
        <v>2023</v>
      </c>
      <c r="B387" s="2">
        <f t="shared" si="861"/>
        <v>7</v>
      </c>
      <c r="D387" s="5">
        <v>5</v>
      </c>
      <c r="E387" s="33">
        <v>0.34072000000000002</v>
      </c>
      <c r="F387" s="34">
        <f t="shared" si="780"/>
        <v>9.6139999999999989E-2</v>
      </c>
      <c r="G387" s="15">
        <f t="shared" ref="G387" si="876">(E387+F387)</f>
        <v>0.43686000000000003</v>
      </c>
      <c r="H387" s="10"/>
      <c r="I387" s="37">
        <f t="shared" si="782"/>
        <v>9.2899999999999991</v>
      </c>
      <c r="J387" s="15">
        <f t="shared" ref="J387" si="877">+E387</f>
        <v>0.34072000000000002</v>
      </c>
      <c r="K387" s="22">
        <v>8.5139999999999993E-2</v>
      </c>
      <c r="L387" s="15">
        <f t="shared" ref="L387" si="878">(J387+K387)</f>
        <v>0.42586000000000002</v>
      </c>
      <c r="M387" s="10"/>
      <c r="N387" s="37">
        <f t="shared" si="785"/>
        <v>93.47</v>
      </c>
      <c r="O387" s="17">
        <f t="shared" ref="O387" si="879">+E387</f>
        <v>0.34072000000000002</v>
      </c>
      <c r="P387" s="25">
        <v>6.2140000000000001E-2</v>
      </c>
      <c r="Q387" s="17">
        <f t="shared" ref="Q387" si="880">(O387+P387)</f>
        <v>0.40286</v>
      </c>
      <c r="R387" s="10"/>
      <c r="S387" s="2">
        <f t="shared" ref="S387" si="881">B387</f>
        <v>7</v>
      </c>
      <c r="T387" s="2">
        <f t="shared" ref="T387" si="882">+A387</f>
        <v>2023</v>
      </c>
    </row>
    <row r="388" spans="1:20" ht="15" x14ac:dyDescent="0.2">
      <c r="A388" s="2">
        <f t="shared" si="860"/>
        <v>2023</v>
      </c>
      <c r="B388" s="2">
        <f t="shared" si="861"/>
        <v>8</v>
      </c>
      <c r="D388" s="5">
        <v>5</v>
      </c>
      <c r="E388" s="33">
        <v>0.32585999999999998</v>
      </c>
      <c r="F388" s="34">
        <f t="shared" si="780"/>
        <v>9.6139999999999989E-2</v>
      </c>
      <c r="G388" s="15">
        <f t="shared" ref="G388" si="883">(E388+F388)</f>
        <v>0.42199999999999999</v>
      </c>
      <c r="H388" s="10"/>
      <c r="I388" s="37">
        <f t="shared" si="782"/>
        <v>9.2899999999999991</v>
      </c>
      <c r="J388" s="15">
        <f t="shared" ref="J388" si="884">+E388</f>
        <v>0.32585999999999998</v>
      </c>
      <c r="K388" s="22">
        <v>8.5139999999999993E-2</v>
      </c>
      <c r="L388" s="15">
        <f t="shared" ref="L388" si="885">(J388+K388)</f>
        <v>0.41099999999999998</v>
      </c>
      <c r="M388" s="10"/>
      <c r="N388" s="37">
        <f t="shared" si="785"/>
        <v>93.47</v>
      </c>
      <c r="O388" s="17">
        <f t="shared" ref="O388" si="886">+E388</f>
        <v>0.32585999999999998</v>
      </c>
      <c r="P388" s="25">
        <v>6.2140000000000001E-2</v>
      </c>
      <c r="Q388" s="17">
        <f t="shared" ref="Q388" si="887">(O388+P388)</f>
        <v>0.38800000000000001</v>
      </c>
      <c r="R388" s="10"/>
      <c r="S388" s="2">
        <f t="shared" ref="S388" si="888">B388</f>
        <v>8</v>
      </c>
      <c r="T388" s="2">
        <f t="shared" ref="T388" si="889">+A388</f>
        <v>2023</v>
      </c>
    </row>
    <row r="389" spans="1:20" ht="15" x14ac:dyDescent="0.2">
      <c r="A389" s="2">
        <f t="shared" si="860"/>
        <v>2023</v>
      </c>
      <c r="B389" s="2">
        <f t="shared" si="861"/>
        <v>9</v>
      </c>
      <c r="D389" s="5">
        <v>5</v>
      </c>
      <c r="E389" s="33">
        <v>0.41787999999999997</v>
      </c>
      <c r="F389" s="34">
        <f t="shared" si="780"/>
        <v>9.6139999999999989E-2</v>
      </c>
      <c r="G389" s="15">
        <f t="shared" ref="G389" si="890">(E389+F389)</f>
        <v>0.51401999999999992</v>
      </c>
      <c r="H389" s="10"/>
      <c r="I389" s="37">
        <f t="shared" si="782"/>
        <v>9.2899999999999991</v>
      </c>
      <c r="J389" s="15">
        <f t="shared" ref="J389" si="891">+E389</f>
        <v>0.41787999999999997</v>
      </c>
      <c r="K389" s="22">
        <v>8.5139999999999993E-2</v>
      </c>
      <c r="L389" s="15">
        <f t="shared" ref="L389" si="892">(J389+K389)</f>
        <v>0.50302000000000002</v>
      </c>
      <c r="M389" s="10"/>
      <c r="N389" s="37">
        <f t="shared" si="785"/>
        <v>93.47</v>
      </c>
      <c r="O389" s="17">
        <f t="shared" ref="O389" si="893">+E389</f>
        <v>0.41787999999999997</v>
      </c>
      <c r="P389" s="25">
        <v>6.2140000000000001E-2</v>
      </c>
      <c r="Q389" s="17">
        <f t="shared" ref="Q389" si="894">(O389+P389)</f>
        <v>0.48002</v>
      </c>
      <c r="R389" s="10"/>
      <c r="S389" s="2">
        <f t="shared" ref="S389" si="895">B389</f>
        <v>9</v>
      </c>
      <c r="T389" s="2">
        <f t="shared" ref="T389" si="896">+A389</f>
        <v>2023</v>
      </c>
    </row>
    <row r="390" spans="1:20" ht="15" x14ac:dyDescent="0.2">
      <c r="A390" s="2">
        <f t="shared" si="860"/>
        <v>2023</v>
      </c>
      <c r="B390" s="2">
        <f t="shared" si="861"/>
        <v>10</v>
      </c>
      <c r="D390" s="5">
        <v>5</v>
      </c>
      <c r="E390" s="33">
        <v>0.42448000000000002</v>
      </c>
      <c r="F390" s="34">
        <f t="shared" si="780"/>
        <v>9.6139999999999989E-2</v>
      </c>
      <c r="G390" s="15">
        <f t="shared" ref="G390" si="897">(E390+F390)</f>
        <v>0.52061999999999997</v>
      </c>
      <c r="H390" s="10"/>
      <c r="I390" s="37">
        <f t="shared" si="782"/>
        <v>9.2899999999999991</v>
      </c>
      <c r="J390" s="15">
        <f t="shared" ref="J390" si="898">+E390</f>
        <v>0.42448000000000002</v>
      </c>
      <c r="K390" s="22">
        <v>8.5139999999999993E-2</v>
      </c>
      <c r="L390" s="15">
        <f t="shared" ref="L390" si="899">(J390+K390)</f>
        <v>0.50961999999999996</v>
      </c>
      <c r="M390" s="10"/>
      <c r="N390" s="37">
        <f t="shared" si="785"/>
        <v>93.47</v>
      </c>
      <c r="O390" s="17">
        <f t="shared" ref="O390" si="900">+E390</f>
        <v>0.42448000000000002</v>
      </c>
      <c r="P390" s="25">
        <v>6.2140000000000001E-2</v>
      </c>
      <c r="Q390" s="17">
        <f t="shared" ref="Q390" si="901">(O390+P390)</f>
        <v>0.48662000000000005</v>
      </c>
      <c r="R390" s="10"/>
      <c r="S390" s="2">
        <f t="shared" ref="S390" si="902">B390</f>
        <v>10</v>
      </c>
      <c r="T390" s="2">
        <f t="shared" ref="T390" si="903">+A390</f>
        <v>2023</v>
      </c>
    </row>
    <row r="391" spans="1:20" ht="15" x14ac:dyDescent="0.2">
      <c r="A391" s="2">
        <f t="shared" si="860"/>
        <v>2023</v>
      </c>
      <c r="B391" s="2">
        <f t="shared" si="861"/>
        <v>11</v>
      </c>
      <c r="D391" s="5">
        <v>5</v>
      </c>
      <c r="E391" s="33">
        <v>0.46928999999999998</v>
      </c>
      <c r="F391" s="34">
        <f t="shared" si="780"/>
        <v>9.6139999999999989E-2</v>
      </c>
      <c r="G391" s="15">
        <f t="shared" ref="G391" si="904">(E391+F391)</f>
        <v>0.56542999999999999</v>
      </c>
      <c r="H391" s="10"/>
      <c r="I391" s="37">
        <f t="shared" si="782"/>
        <v>9.2899999999999991</v>
      </c>
      <c r="J391" s="15">
        <f t="shared" ref="J391" si="905">+E391</f>
        <v>0.46928999999999998</v>
      </c>
      <c r="K391" s="22">
        <v>8.5139999999999993E-2</v>
      </c>
      <c r="L391" s="15">
        <f t="shared" ref="L391" si="906">(J391+K391)</f>
        <v>0.55442999999999998</v>
      </c>
      <c r="M391" s="10"/>
      <c r="N391" s="37">
        <f t="shared" si="785"/>
        <v>93.47</v>
      </c>
      <c r="O391" s="17">
        <f t="shared" ref="O391" si="907">+E391</f>
        <v>0.46928999999999998</v>
      </c>
      <c r="P391" s="25">
        <v>6.2140000000000001E-2</v>
      </c>
      <c r="Q391" s="17">
        <f t="shared" ref="Q391" si="908">(O391+P391)</f>
        <v>0.53142999999999996</v>
      </c>
      <c r="R391" s="10"/>
      <c r="S391" s="2">
        <f t="shared" ref="S391" si="909">B391</f>
        <v>11</v>
      </c>
      <c r="T391" s="2">
        <f t="shared" ref="T391" si="910">+A391</f>
        <v>2023</v>
      </c>
    </row>
    <row r="392" spans="1:20" ht="15" x14ac:dyDescent="0.2">
      <c r="A392" s="2">
        <f t="shared" si="860"/>
        <v>2023</v>
      </c>
      <c r="B392" s="2">
        <f t="shared" si="861"/>
        <v>12</v>
      </c>
      <c r="D392" s="5">
        <v>5</v>
      </c>
      <c r="E392" s="33">
        <v>0.47355999999999998</v>
      </c>
      <c r="F392" s="34">
        <f t="shared" si="780"/>
        <v>9.6139999999999989E-2</v>
      </c>
      <c r="G392" s="15">
        <f t="shared" ref="G392" si="911">(E392+F392)</f>
        <v>0.56969999999999998</v>
      </c>
      <c r="H392" s="10"/>
      <c r="I392" s="37">
        <f t="shared" si="782"/>
        <v>9.2899999999999991</v>
      </c>
      <c r="J392" s="15">
        <f t="shared" ref="J392" si="912">+E392</f>
        <v>0.47355999999999998</v>
      </c>
      <c r="K392" s="22">
        <v>8.5139999999999993E-2</v>
      </c>
      <c r="L392" s="15">
        <f t="shared" ref="L392" si="913">(J392+K392)</f>
        <v>0.55869999999999997</v>
      </c>
      <c r="M392" s="10"/>
      <c r="N392" s="37">
        <f t="shared" si="785"/>
        <v>93.47</v>
      </c>
      <c r="O392" s="17">
        <f t="shared" ref="O392" si="914">+E392</f>
        <v>0.47355999999999998</v>
      </c>
      <c r="P392" s="25">
        <v>6.2140000000000001E-2</v>
      </c>
      <c r="Q392" s="17">
        <f t="shared" ref="Q392" si="915">(O392+P392)</f>
        <v>0.53569999999999995</v>
      </c>
      <c r="R392" s="10"/>
      <c r="S392" s="2">
        <f t="shared" ref="S392" si="916">B392</f>
        <v>12</v>
      </c>
      <c r="T392" s="2">
        <f t="shared" ref="T392" si="917">+A392</f>
        <v>2023</v>
      </c>
    </row>
    <row r="393" spans="1:20" ht="15" x14ac:dyDescent="0.2">
      <c r="A393" s="2">
        <f t="shared" si="860"/>
        <v>2024</v>
      </c>
      <c r="B393" s="2">
        <f t="shared" si="861"/>
        <v>1</v>
      </c>
      <c r="D393" s="5">
        <v>5</v>
      </c>
      <c r="E393" s="33">
        <v>0.41930000000000001</v>
      </c>
      <c r="F393" s="34">
        <f t="shared" si="780"/>
        <v>9.6139999999999989E-2</v>
      </c>
      <c r="G393" s="15">
        <f t="shared" ref="G393" si="918">(E393+F393)</f>
        <v>0.51544000000000001</v>
      </c>
      <c r="H393" s="10"/>
      <c r="I393" s="37">
        <f t="shared" si="782"/>
        <v>9.2899999999999991</v>
      </c>
      <c r="J393" s="15">
        <f t="shared" ref="J393" si="919">+E393</f>
        <v>0.41930000000000001</v>
      </c>
      <c r="K393" s="22">
        <v>8.5139999999999993E-2</v>
      </c>
      <c r="L393" s="15">
        <f t="shared" ref="L393" si="920">(J393+K393)</f>
        <v>0.50444</v>
      </c>
      <c r="M393" s="10"/>
      <c r="N393" s="37">
        <f t="shared" si="785"/>
        <v>93.47</v>
      </c>
      <c r="O393" s="17">
        <f t="shared" ref="O393" si="921">+E393</f>
        <v>0.41930000000000001</v>
      </c>
      <c r="P393" s="25">
        <v>6.2140000000000001E-2</v>
      </c>
      <c r="Q393" s="17">
        <f t="shared" ref="Q393" si="922">(O393+P393)</f>
        <v>0.48143999999999998</v>
      </c>
      <c r="R393" s="10"/>
      <c r="S393" s="2">
        <f t="shared" ref="S393" si="923">B393</f>
        <v>1</v>
      </c>
      <c r="T393" s="2">
        <f t="shared" ref="T393" si="924">+A393</f>
        <v>2024</v>
      </c>
    </row>
    <row r="394" spans="1:20" ht="15" x14ac:dyDescent="0.2">
      <c r="A394" s="2">
        <f t="shared" si="860"/>
        <v>2024</v>
      </c>
      <c r="B394" s="2">
        <f t="shared" si="861"/>
        <v>2</v>
      </c>
      <c r="D394" s="5">
        <v>5</v>
      </c>
      <c r="E394" s="33">
        <v>0.38897999999999999</v>
      </c>
      <c r="F394" s="34">
        <f t="shared" si="780"/>
        <v>9.6139999999999989E-2</v>
      </c>
      <c r="G394" s="15">
        <f t="shared" ref="G394" si="925">(E394+F394)</f>
        <v>0.48512</v>
      </c>
      <c r="H394" s="10"/>
      <c r="I394" s="37">
        <f t="shared" si="782"/>
        <v>9.2899999999999991</v>
      </c>
      <c r="J394" s="15">
        <f t="shared" ref="J394" si="926">+E394</f>
        <v>0.38897999999999999</v>
      </c>
      <c r="K394" s="22">
        <v>8.5139999999999993E-2</v>
      </c>
      <c r="L394" s="15">
        <f t="shared" ref="L394" si="927">(J394+K394)</f>
        <v>0.47411999999999999</v>
      </c>
      <c r="M394" s="10"/>
      <c r="N394" s="37">
        <f t="shared" si="785"/>
        <v>93.47</v>
      </c>
      <c r="O394" s="17">
        <f t="shared" ref="O394" si="928">+E394</f>
        <v>0.38897999999999999</v>
      </c>
      <c r="P394" s="25">
        <v>6.2140000000000001E-2</v>
      </c>
      <c r="Q394" s="17">
        <f t="shared" ref="Q394" si="929">(O394+P394)</f>
        <v>0.45111999999999997</v>
      </c>
      <c r="R394" s="10"/>
      <c r="S394" s="2">
        <f t="shared" ref="S394" si="930">B394</f>
        <v>2</v>
      </c>
      <c r="T394" s="2">
        <f t="shared" ref="T394" si="931">+A394</f>
        <v>2024</v>
      </c>
    </row>
    <row r="395" spans="1:20" ht="15" x14ac:dyDescent="0.2">
      <c r="A395" s="2">
        <f t="shared" si="860"/>
        <v>2024</v>
      </c>
      <c r="B395" s="2">
        <f t="shared" si="861"/>
        <v>3</v>
      </c>
      <c r="D395" s="5">
        <v>5</v>
      </c>
      <c r="E395" s="33">
        <v>0.38377</v>
      </c>
      <c r="F395" s="34">
        <f t="shared" si="780"/>
        <v>9.6139999999999989E-2</v>
      </c>
      <c r="G395" s="15">
        <f t="shared" ref="G395" si="932">(E395+F395)</f>
        <v>0.47991</v>
      </c>
      <c r="H395" s="10"/>
      <c r="I395" s="37">
        <f t="shared" si="782"/>
        <v>9.2899999999999991</v>
      </c>
      <c r="J395" s="15">
        <f t="shared" ref="J395" si="933">+E395</f>
        <v>0.38377</v>
      </c>
      <c r="K395" s="22">
        <v>8.5139999999999993E-2</v>
      </c>
      <c r="L395" s="15">
        <f t="shared" ref="L395" si="934">(J395+K395)</f>
        <v>0.46890999999999999</v>
      </c>
      <c r="M395" s="10"/>
      <c r="N395" s="37">
        <f t="shared" si="785"/>
        <v>93.47</v>
      </c>
      <c r="O395" s="17">
        <f t="shared" ref="O395" si="935">+E395</f>
        <v>0.38377</v>
      </c>
      <c r="P395" s="25">
        <v>6.2140000000000001E-2</v>
      </c>
      <c r="Q395" s="17">
        <f t="shared" ref="Q395" si="936">(O395+P395)</f>
        <v>0.44591000000000003</v>
      </c>
      <c r="R395" s="10"/>
      <c r="S395" s="2">
        <f t="shared" ref="S395" si="937">B395</f>
        <v>3</v>
      </c>
      <c r="T395" s="2">
        <f t="shared" ref="T395" si="938">+A395</f>
        <v>2024</v>
      </c>
    </row>
    <row r="396" spans="1:20" ht="15" x14ac:dyDescent="0.2">
      <c r="A396" s="2">
        <f t="shared" si="860"/>
        <v>2024</v>
      </c>
      <c r="B396" s="2">
        <f t="shared" si="861"/>
        <v>4</v>
      </c>
      <c r="D396" s="5">
        <v>5</v>
      </c>
      <c r="E396" s="33">
        <v>0.4461</v>
      </c>
      <c r="F396" s="34">
        <f t="shared" si="780"/>
        <v>9.6139999999999989E-2</v>
      </c>
      <c r="G396" s="15">
        <f t="shared" ref="G396" si="939">(E396+F396)</f>
        <v>0.54223999999999994</v>
      </c>
      <c r="H396" s="10"/>
      <c r="I396" s="37">
        <f t="shared" si="782"/>
        <v>9.2899999999999991</v>
      </c>
      <c r="J396" s="15">
        <f t="shared" ref="J396" si="940">+E396</f>
        <v>0.4461</v>
      </c>
      <c r="K396" s="22">
        <v>8.5139999999999993E-2</v>
      </c>
      <c r="L396" s="15">
        <f t="shared" ref="L396" si="941">(J396+K396)</f>
        <v>0.53123999999999993</v>
      </c>
      <c r="M396" s="10"/>
      <c r="N396" s="37">
        <f t="shared" si="785"/>
        <v>93.47</v>
      </c>
      <c r="O396" s="17">
        <f t="shared" ref="O396" si="942">+E396</f>
        <v>0.4461</v>
      </c>
      <c r="P396" s="25">
        <v>6.2140000000000001E-2</v>
      </c>
      <c r="Q396" s="17">
        <f t="shared" ref="Q396" si="943">(O396+P396)</f>
        <v>0.50824000000000003</v>
      </c>
      <c r="R396" s="10"/>
      <c r="S396" s="2">
        <f t="shared" ref="S396" si="944">B396</f>
        <v>4</v>
      </c>
      <c r="T396" s="2">
        <f t="shared" ref="T396" si="945">+A396</f>
        <v>2024</v>
      </c>
    </row>
    <row r="397" spans="1:20" ht="15" x14ac:dyDescent="0.2">
      <c r="A397" s="2">
        <f t="shared" si="860"/>
        <v>2024</v>
      </c>
      <c r="B397" s="2">
        <f t="shared" si="861"/>
        <v>5</v>
      </c>
      <c r="D397" s="5">
        <v>5</v>
      </c>
      <c r="E397" s="33">
        <v>0.25441999999999998</v>
      </c>
      <c r="F397" s="34">
        <f t="shared" si="780"/>
        <v>9.6139999999999989E-2</v>
      </c>
      <c r="G397" s="15">
        <f t="shared" ref="G397" si="946">(E397+F397)</f>
        <v>0.35055999999999998</v>
      </c>
      <c r="H397" s="10"/>
      <c r="I397" s="37">
        <f t="shared" si="782"/>
        <v>9.2899999999999991</v>
      </c>
      <c r="J397" s="15">
        <f t="shared" ref="J397" si="947">+E397</f>
        <v>0.25441999999999998</v>
      </c>
      <c r="K397" s="22">
        <v>8.5139999999999993E-2</v>
      </c>
      <c r="L397" s="15">
        <f t="shared" ref="L397" si="948">(J397+K397)</f>
        <v>0.33955999999999997</v>
      </c>
      <c r="M397" s="10"/>
      <c r="N397" s="37">
        <f t="shared" si="785"/>
        <v>93.47</v>
      </c>
      <c r="O397" s="17">
        <f t="shared" ref="O397" si="949">+E397</f>
        <v>0.25441999999999998</v>
      </c>
      <c r="P397" s="25">
        <v>6.2140000000000001E-2</v>
      </c>
      <c r="Q397" s="17">
        <f t="shared" ref="Q397" si="950">(O397+P397)</f>
        <v>0.31655999999999995</v>
      </c>
      <c r="R397" s="10"/>
      <c r="S397" s="2">
        <f t="shared" ref="S397" si="951">B397</f>
        <v>5</v>
      </c>
      <c r="T397" s="2">
        <f t="shared" ref="T397" si="952">+A397</f>
        <v>2024</v>
      </c>
    </row>
    <row r="398" spans="1:20" ht="15" x14ac:dyDescent="0.2">
      <c r="A398" s="2">
        <f t="shared" si="860"/>
        <v>2024</v>
      </c>
      <c r="B398" s="2">
        <f t="shared" si="861"/>
        <v>6</v>
      </c>
      <c r="D398" s="5">
        <v>5</v>
      </c>
      <c r="E398" s="33">
        <v>0.20327999999999999</v>
      </c>
      <c r="F398" s="34">
        <f t="shared" si="780"/>
        <v>9.6139999999999989E-2</v>
      </c>
      <c r="G398" s="15">
        <f t="shared" ref="G398" si="953">(E398+F398)</f>
        <v>0.29941999999999996</v>
      </c>
      <c r="H398" s="10"/>
      <c r="I398" s="37">
        <f t="shared" si="782"/>
        <v>9.2899999999999991</v>
      </c>
      <c r="J398" s="15">
        <f t="shared" ref="J398" si="954">+E398</f>
        <v>0.20327999999999999</v>
      </c>
      <c r="K398" s="22">
        <v>8.5139999999999993E-2</v>
      </c>
      <c r="L398" s="15">
        <f t="shared" ref="L398" si="955">(J398+K398)</f>
        <v>0.28842000000000001</v>
      </c>
      <c r="M398" s="10"/>
      <c r="N398" s="37">
        <f t="shared" si="785"/>
        <v>93.47</v>
      </c>
      <c r="O398" s="17">
        <f t="shared" ref="O398" si="956">+E398</f>
        <v>0.20327999999999999</v>
      </c>
      <c r="P398" s="25">
        <v>6.2140000000000001E-2</v>
      </c>
      <c r="Q398" s="17">
        <f t="shared" ref="Q398" si="957">(O398+P398)</f>
        <v>0.26541999999999999</v>
      </c>
      <c r="R398" s="10"/>
      <c r="S398" s="2">
        <f t="shared" ref="S398" si="958">B398</f>
        <v>6</v>
      </c>
      <c r="T398" s="2">
        <f t="shared" ref="T398" si="959">+A398</f>
        <v>2024</v>
      </c>
    </row>
    <row r="399" spans="1:20" ht="15" x14ac:dyDescent="0.2">
      <c r="A399" s="2">
        <f t="shared" si="860"/>
        <v>2024</v>
      </c>
      <c r="B399" s="2">
        <f t="shared" si="861"/>
        <v>7</v>
      </c>
      <c r="D399" s="5">
        <v>5</v>
      </c>
      <c r="E399" s="33">
        <v>0.14652999999999999</v>
      </c>
      <c r="F399" s="34">
        <f t="shared" si="780"/>
        <v>9.6139999999999989E-2</v>
      </c>
      <c r="G399" s="15">
        <f t="shared" ref="G399" si="960">(E399+F399)</f>
        <v>0.24267</v>
      </c>
      <c r="H399" s="10"/>
      <c r="I399" s="37">
        <f t="shared" si="782"/>
        <v>9.2899999999999991</v>
      </c>
      <c r="J399" s="15">
        <f t="shared" ref="J399" si="961">+E399</f>
        <v>0.14652999999999999</v>
      </c>
      <c r="K399" s="22">
        <v>8.5139999999999993E-2</v>
      </c>
      <c r="L399" s="15">
        <f t="shared" ref="L399" si="962">(J399+K399)</f>
        <v>0.23166999999999999</v>
      </c>
      <c r="M399" s="10"/>
      <c r="N399" s="37">
        <f t="shared" si="785"/>
        <v>93.47</v>
      </c>
      <c r="O399" s="17">
        <f t="shared" ref="O399" si="963">+E399</f>
        <v>0.14652999999999999</v>
      </c>
      <c r="P399" s="25">
        <v>6.2140000000000001E-2</v>
      </c>
      <c r="Q399" s="17">
        <f t="shared" ref="Q399" si="964">(O399+P399)</f>
        <v>0.20866999999999999</v>
      </c>
      <c r="R399" s="10"/>
      <c r="S399" s="2">
        <f t="shared" ref="S399" si="965">B399</f>
        <v>7</v>
      </c>
      <c r="T399" s="2">
        <f t="shared" ref="T399" si="966">+A399</f>
        <v>2024</v>
      </c>
    </row>
    <row r="400" spans="1:20" ht="15" x14ac:dyDescent="0.2">
      <c r="A400" s="2">
        <f t="shared" si="860"/>
        <v>2024</v>
      </c>
      <c r="B400" s="2">
        <f t="shared" si="861"/>
        <v>8</v>
      </c>
      <c r="D400" s="5">
        <v>5</v>
      </c>
      <c r="E400" s="33">
        <v>0.17735000000000001</v>
      </c>
      <c r="F400" s="34">
        <f t="shared" si="780"/>
        <v>9.6139999999999989E-2</v>
      </c>
      <c r="G400" s="15">
        <f t="shared" ref="G400" si="967">(E400+F400)</f>
        <v>0.27349000000000001</v>
      </c>
      <c r="H400" s="10"/>
      <c r="I400" s="37">
        <f t="shared" si="782"/>
        <v>9.2899999999999991</v>
      </c>
      <c r="J400" s="15">
        <f t="shared" ref="J400" si="968">+E400</f>
        <v>0.17735000000000001</v>
      </c>
      <c r="K400" s="22">
        <v>8.5139999999999993E-2</v>
      </c>
      <c r="L400" s="15">
        <f t="shared" ref="L400" si="969">(J400+K400)</f>
        <v>0.26249</v>
      </c>
      <c r="M400" s="10"/>
      <c r="N400" s="37">
        <f t="shared" si="785"/>
        <v>93.47</v>
      </c>
      <c r="O400" s="17">
        <f t="shared" ref="O400" si="970">+E400</f>
        <v>0.17735000000000001</v>
      </c>
      <c r="P400" s="25">
        <v>6.2140000000000001E-2</v>
      </c>
      <c r="Q400" s="17">
        <f t="shared" ref="Q400" si="971">(O400+P400)</f>
        <v>0.23949000000000001</v>
      </c>
      <c r="R400" s="10"/>
      <c r="S400" s="2">
        <f t="shared" ref="S400" si="972">B400</f>
        <v>8</v>
      </c>
      <c r="T400" s="2">
        <f t="shared" ref="T400" si="973">+A400</f>
        <v>2024</v>
      </c>
    </row>
    <row r="401" spans="1:20" ht="15" x14ac:dyDescent="0.2">
      <c r="A401" s="2">
        <f t="shared" si="860"/>
        <v>2024</v>
      </c>
      <c r="B401" s="2">
        <f t="shared" si="861"/>
        <v>9</v>
      </c>
      <c r="D401" s="5">
        <v>5</v>
      </c>
      <c r="E401" s="33">
        <v>9.7619999999999998E-2</v>
      </c>
      <c r="F401" s="36">
        <f t="shared" ref="F401:F409" si="974">0.08564+0.0161</f>
        <v>0.10174</v>
      </c>
      <c r="G401" s="15">
        <f t="shared" ref="G401" si="975">(E401+F401)</f>
        <v>0.19935999999999998</v>
      </c>
      <c r="H401" s="10"/>
      <c r="I401" s="35">
        <f t="shared" ref="I401:I409" si="976">7.5+2.66</f>
        <v>10.16</v>
      </c>
      <c r="J401" s="15">
        <f t="shared" ref="J401" si="977">+E401</f>
        <v>9.7619999999999998E-2</v>
      </c>
      <c r="K401" s="22">
        <v>8.5139999999999993E-2</v>
      </c>
      <c r="L401" s="15">
        <f t="shared" ref="L401" si="978">(J401+K401)</f>
        <v>0.18275999999999998</v>
      </c>
      <c r="M401" s="10"/>
      <c r="N401" s="35">
        <f t="shared" ref="N401:N409" si="979">72+18.85</f>
        <v>90.85</v>
      </c>
      <c r="O401" s="17">
        <f t="shared" ref="O401" si="980">+E401</f>
        <v>9.7619999999999998E-2</v>
      </c>
      <c r="P401" s="25">
        <v>6.2140000000000001E-2</v>
      </c>
      <c r="Q401" s="17">
        <f t="shared" ref="Q401" si="981">(O401+P401)</f>
        <v>0.15976000000000001</v>
      </c>
      <c r="R401" s="10"/>
      <c r="S401" s="2">
        <f t="shared" ref="S401" si="982">B401</f>
        <v>9</v>
      </c>
      <c r="T401" s="2">
        <f t="shared" ref="T401" si="983">+A401</f>
        <v>2024</v>
      </c>
    </row>
    <row r="402" spans="1:20" ht="15" x14ac:dyDescent="0.2">
      <c r="A402" s="2">
        <f t="shared" si="860"/>
        <v>2024</v>
      </c>
      <c r="B402" s="2">
        <f t="shared" si="861"/>
        <v>10</v>
      </c>
      <c r="D402" s="5">
        <v>5</v>
      </c>
      <c r="E402" s="33">
        <v>0.10009999999999999</v>
      </c>
      <c r="F402" s="34">
        <f t="shared" si="974"/>
        <v>0.10174</v>
      </c>
      <c r="G402" s="21">
        <f t="shared" ref="G402" si="984">(E402+F402)</f>
        <v>0.20183999999999999</v>
      </c>
      <c r="H402" s="23"/>
      <c r="I402" s="37">
        <f t="shared" si="976"/>
        <v>10.16</v>
      </c>
      <c r="J402" s="21">
        <f t="shared" ref="J402" si="985">+E402</f>
        <v>0.10009999999999999</v>
      </c>
      <c r="K402" s="22">
        <v>8.5139999999999993E-2</v>
      </c>
      <c r="L402" s="21">
        <f t="shared" ref="L402" si="986">(J402+K402)</f>
        <v>0.18523999999999999</v>
      </c>
      <c r="M402" s="23"/>
      <c r="N402" s="37">
        <f t="shared" si="979"/>
        <v>90.85</v>
      </c>
      <c r="O402" s="17">
        <f t="shared" ref="O402" si="987">+E402</f>
        <v>0.10009999999999999</v>
      </c>
      <c r="P402" s="25">
        <v>6.2140000000000001E-2</v>
      </c>
      <c r="Q402" s="17">
        <f t="shared" ref="Q402" si="988">(O402+P402)</f>
        <v>0.16224</v>
      </c>
      <c r="R402" s="10"/>
      <c r="S402" s="2">
        <f t="shared" ref="S402" si="989">B402</f>
        <v>10</v>
      </c>
      <c r="T402" s="2">
        <f t="shared" ref="T402" si="990">+A402</f>
        <v>2024</v>
      </c>
    </row>
    <row r="403" spans="1:20" ht="15" x14ac:dyDescent="0.2">
      <c r="A403" s="2">
        <f t="shared" si="860"/>
        <v>2024</v>
      </c>
      <c r="B403" s="2">
        <f t="shared" si="861"/>
        <v>11</v>
      </c>
      <c r="D403" s="5">
        <v>5</v>
      </c>
      <c r="E403" s="33">
        <v>0.23676</v>
      </c>
      <c r="F403" s="34">
        <f t="shared" si="974"/>
        <v>0.10174</v>
      </c>
      <c r="G403" s="21">
        <f t="shared" ref="G403" si="991">(E403+F403)</f>
        <v>0.33850000000000002</v>
      </c>
      <c r="H403" s="23"/>
      <c r="I403" s="37">
        <f t="shared" si="976"/>
        <v>10.16</v>
      </c>
      <c r="J403" s="21">
        <f t="shared" ref="J403" si="992">+E403</f>
        <v>0.23676</v>
      </c>
      <c r="K403" s="22">
        <v>8.5139999999999993E-2</v>
      </c>
      <c r="L403" s="21">
        <f t="shared" ref="L403" si="993">(J403+K403)</f>
        <v>0.32189999999999996</v>
      </c>
      <c r="M403" s="23"/>
      <c r="N403" s="37">
        <f t="shared" si="979"/>
        <v>90.85</v>
      </c>
      <c r="O403" s="17">
        <f t="shared" ref="O403" si="994">+E403</f>
        <v>0.23676</v>
      </c>
      <c r="P403" s="25">
        <v>6.2140000000000001E-2</v>
      </c>
      <c r="Q403" s="17">
        <f t="shared" ref="Q403" si="995">(O403+P403)</f>
        <v>0.2989</v>
      </c>
      <c r="R403" s="10"/>
      <c r="S403" s="2">
        <f t="shared" ref="S403" si="996">B403</f>
        <v>11</v>
      </c>
      <c r="T403" s="2">
        <f t="shared" ref="T403" si="997">+A403</f>
        <v>2024</v>
      </c>
    </row>
    <row r="404" spans="1:20" ht="15" x14ac:dyDescent="0.2">
      <c r="A404" s="2">
        <f t="shared" si="860"/>
        <v>2024</v>
      </c>
      <c r="B404" s="2">
        <f t="shared" si="861"/>
        <v>12</v>
      </c>
      <c r="D404" s="5">
        <v>5</v>
      </c>
      <c r="E404" s="33">
        <v>0.36359999999999998</v>
      </c>
      <c r="F404" s="34">
        <f t="shared" si="974"/>
        <v>0.10174</v>
      </c>
      <c r="G404" s="21">
        <f t="shared" ref="G404" si="998">(E404+F404)</f>
        <v>0.46533999999999998</v>
      </c>
      <c r="H404" s="23"/>
      <c r="I404" s="37">
        <f t="shared" si="976"/>
        <v>10.16</v>
      </c>
      <c r="J404" s="21">
        <f t="shared" ref="J404" si="999">+E404</f>
        <v>0.36359999999999998</v>
      </c>
      <c r="K404" s="22">
        <v>8.5139999999999993E-2</v>
      </c>
      <c r="L404" s="21">
        <f t="shared" ref="L404" si="1000">(J404+K404)</f>
        <v>0.44873999999999997</v>
      </c>
      <c r="M404" s="23"/>
      <c r="N404" s="37">
        <f t="shared" si="979"/>
        <v>90.85</v>
      </c>
      <c r="O404" s="17">
        <f t="shared" ref="O404" si="1001">+E404</f>
        <v>0.36359999999999998</v>
      </c>
      <c r="P404" s="25">
        <v>6.2140000000000001E-2</v>
      </c>
      <c r="Q404" s="17">
        <f t="shared" ref="Q404" si="1002">(O404+P404)</f>
        <v>0.42574000000000001</v>
      </c>
      <c r="R404" s="10"/>
      <c r="S404" s="2">
        <f t="shared" ref="S404" si="1003">B404</f>
        <v>12</v>
      </c>
      <c r="T404" s="2">
        <f t="shared" ref="T404" si="1004">+A404</f>
        <v>2024</v>
      </c>
    </row>
    <row r="405" spans="1:20" ht="15" x14ac:dyDescent="0.2">
      <c r="A405" s="2">
        <f t="shared" si="860"/>
        <v>2025</v>
      </c>
      <c r="B405" s="2">
        <f t="shared" si="861"/>
        <v>1</v>
      </c>
      <c r="D405" s="5">
        <v>5</v>
      </c>
      <c r="E405" s="33">
        <v>0.43522</v>
      </c>
      <c r="F405" s="34">
        <f t="shared" si="974"/>
        <v>0.10174</v>
      </c>
      <c r="G405" s="21">
        <f t="shared" ref="G405" si="1005">(E405+F405)</f>
        <v>0.53695999999999999</v>
      </c>
      <c r="H405" s="23"/>
      <c r="I405" s="37">
        <f t="shared" si="976"/>
        <v>10.16</v>
      </c>
      <c r="J405" s="21">
        <f t="shared" ref="J405" si="1006">+E405</f>
        <v>0.43522</v>
      </c>
      <c r="K405" s="22">
        <v>8.5139999999999993E-2</v>
      </c>
      <c r="L405" s="21">
        <f t="shared" ref="L405" si="1007">(J405+K405)</f>
        <v>0.52035999999999993</v>
      </c>
      <c r="M405" s="23"/>
      <c r="N405" s="37">
        <f t="shared" si="979"/>
        <v>90.85</v>
      </c>
      <c r="O405" s="17">
        <f t="shared" ref="O405" si="1008">+E405</f>
        <v>0.43522</v>
      </c>
      <c r="P405" s="25">
        <v>6.2140000000000001E-2</v>
      </c>
      <c r="Q405" s="17">
        <f t="shared" ref="Q405" si="1009">(O405+P405)</f>
        <v>0.49736000000000002</v>
      </c>
      <c r="R405" s="10"/>
      <c r="S405" s="2">
        <f t="shared" ref="S405" si="1010">B405</f>
        <v>1</v>
      </c>
      <c r="T405" s="2">
        <f t="shared" ref="T405" si="1011">+A405</f>
        <v>2025</v>
      </c>
    </row>
    <row r="406" spans="1:20" ht="15" x14ac:dyDescent="0.2">
      <c r="A406" s="2">
        <f t="shared" si="860"/>
        <v>2025</v>
      </c>
      <c r="B406" s="2">
        <f t="shared" si="861"/>
        <v>2</v>
      </c>
      <c r="D406" s="5">
        <v>5</v>
      </c>
      <c r="E406" s="33">
        <v>0.44175999999999999</v>
      </c>
      <c r="F406" s="34">
        <f t="shared" si="974"/>
        <v>0.10174</v>
      </c>
      <c r="G406" s="21">
        <f t="shared" ref="G406" si="1012">(E406+F406)</f>
        <v>0.54349999999999998</v>
      </c>
      <c r="H406" s="23"/>
      <c r="I406" s="37">
        <f t="shared" si="976"/>
        <v>10.16</v>
      </c>
      <c r="J406" s="21">
        <f t="shared" ref="J406" si="1013">+E406</f>
        <v>0.44175999999999999</v>
      </c>
      <c r="K406" s="22">
        <v>8.5139999999999993E-2</v>
      </c>
      <c r="L406" s="21">
        <f t="shared" ref="L406" si="1014">(J406+K406)</f>
        <v>0.52689999999999992</v>
      </c>
      <c r="M406" s="23"/>
      <c r="N406" s="37">
        <f t="shared" si="979"/>
        <v>90.85</v>
      </c>
      <c r="O406" s="17">
        <f t="shared" ref="O406" si="1015">+E406</f>
        <v>0.44175999999999999</v>
      </c>
      <c r="P406" s="25">
        <v>6.2140000000000001E-2</v>
      </c>
      <c r="Q406" s="17">
        <f t="shared" ref="Q406" si="1016">(O406+P406)</f>
        <v>0.50390000000000001</v>
      </c>
      <c r="R406" s="10"/>
      <c r="S406" s="2">
        <f t="shared" ref="S406" si="1017">B406</f>
        <v>2</v>
      </c>
      <c r="T406" s="2">
        <f t="shared" ref="T406" si="1018">+A406</f>
        <v>2025</v>
      </c>
    </row>
    <row r="407" spans="1:20" ht="15" x14ac:dyDescent="0.2">
      <c r="A407" s="2">
        <f t="shared" si="860"/>
        <v>2025</v>
      </c>
      <c r="B407" s="2">
        <f t="shared" si="861"/>
        <v>3</v>
      </c>
      <c r="D407" s="5">
        <v>5</v>
      </c>
      <c r="E407" s="33">
        <v>0.42992000000000002</v>
      </c>
      <c r="F407" s="34">
        <f t="shared" si="974"/>
        <v>0.10174</v>
      </c>
      <c r="G407" s="21">
        <f t="shared" ref="G407" si="1019">(E407+F407)</f>
        <v>0.53166000000000002</v>
      </c>
      <c r="H407" s="23"/>
      <c r="I407" s="37">
        <f t="shared" si="976"/>
        <v>10.16</v>
      </c>
      <c r="J407" s="21">
        <f t="shared" ref="J407" si="1020">+E407</f>
        <v>0.42992000000000002</v>
      </c>
      <c r="K407" s="22">
        <v>8.5139999999999993E-2</v>
      </c>
      <c r="L407" s="21">
        <f t="shared" ref="L407" si="1021">(J407+K407)</f>
        <v>0.51506000000000007</v>
      </c>
      <c r="M407" s="23"/>
      <c r="N407" s="37">
        <f t="shared" si="979"/>
        <v>90.85</v>
      </c>
      <c r="O407" s="17">
        <f t="shared" ref="O407" si="1022">+E407</f>
        <v>0.42992000000000002</v>
      </c>
      <c r="P407" s="25">
        <v>6.2140000000000001E-2</v>
      </c>
      <c r="Q407" s="17">
        <f t="shared" ref="Q407" si="1023">(O407+P407)</f>
        <v>0.49206000000000005</v>
      </c>
      <c r="R407" s="10"/>
      <c r="S407" s="2">
        <f t="shared" ref="S407" si="1024">B407</f>
        <v>3</v>
      </c>
      <c r="T407" s="2">
        <f t="shared" ref="T407" si="1025">+A407</f>
        <v>2025</v>
      </c>
    </row>
    <row r="408" spans="1:20" ht="15" x14ac:dyDescent="0.2">
      <c r="A408" s="2">
        <f t="shared" si="860"/>
        <v>2025</v>
      </c>
      <c r="B408" s="2">
        <f t="shared" si="861"/>
        <v>4</v>
      </c>
      <c r="D408" s="5">
        <v>5</v>
      </c>
      <c r="E408" s="33">
        <v>0.50112000000000001</v>
      </c>
      <c r="F408" s="34">
        <f t="shared" si="974"/>
        <v>0.10174</v>
      </c>
      <c r="G408" s="21">
        <f t="shared" ref="G408" si="1026">(E408+F408)</f>
        <v>0.60285999999999995</v>
      </c>
      <c r="H408" s="23"/>
      <c r="I408" s="37">
        <f t="shared" si="976"/>
        <v>10.16</v>
      </c>
      <c r="J408" s="21">
        <f t="shared" ref="J408" si="1027">+E408</f>
        <v>0.50112000000000001</v>
      </c>
      <c r="K408" s="22">
        <v>8.5139999999999993E-2</v>
      </c>
      <c r="L408" s="21">
        <f t="shared" ref="L408" si="1028">(J408+K408)</f>
        <v>0.58626</v>
      </c>
      <c r="M408" s="23"/>
      <c r="N408" s="37">
        <f t="shared" si="979"/>
        <v>90.85</v>
      </c>
      <c r="O408" s="17">
        <f t="shared" ref="O408" si="1029">+E408</f>
        <v>0.50112000000000001</v>
      </c>
      <c r="P408" s="25">
        <v>6.2140000000000001E-2</v>
      </c>
      <c r="Q408" s="17">
        <f t="shared" ref="Q408" si="1030">(O408+P408)</f>
        <v>0.56325999999999998</v>
      </c>
      <c r="R408" s="10"/>
      <c r="S408" s="2">
        <f t="shared" ref="S408" si="1031">B408</f>
        <v>4</v>
      </c>
      <c r="T408" s="2">
        <f t="shared" ref="T408" si="1032">+A408</f>
        <v>2025</v>
      </c>
    </row>
    <row r="409" spans="1:20" ht="15" x14ac:dyDescent="0.2">
      <c r="A409" s="2">
        <f t="shared" si="860"/>
        <v>2025</v>
      </c>
      <c r="B409" s="2">
        <f t="shared" si="861"/>
        <v>5</v>
      </c>
      <c r="D409" s="5">
        <v>5</v>
      </c>
      <c r="E409" s="33">
        <v>0.37776999999999999</v>
      </c>
      <c r="F409" s="34">
        <f t="shared" si="974"/>
        <v>0.10174</v>
      </c>
      <c r="G409" s="21">
        <f t="shared" ref="G409" si="1033">(E409+F409)</f>
        <v>0.47950999999999999</v>
      </c>
      <c r="H409" s="23"/>
      <c r="I409" s="37">
        <f t="shared" si="976"/>
        <v>10.16</v>
      </c>
      <c r="J409" s="21">
        <f t="shared" ref="J409" si="1034">+E409</f>
        <v>0.37776999999999999</v>
      </c>
      <c r="K409" s="22">
        <v>8.5139999999999993E-2</v>
      </c>
      <c r="L409" s="21">
        <f t="shared" ref="L409" si="1035">(J409+K409)</f>
        <v>0.46290999999999999</v>
      </c>
      <c r="M409" s="23"/>
      <c r="N409" s="37">
        <f t="shared" si="979"/>
        <v>90.85</v>
      </c>
      <c r="O409" s="17">
        <f t="shared" ref="O409" si="1036">+E409</f>
        <v>0.37776999999999999</v>
      </c>
      <c r="P409" s="25">
        <v>6.2140000000000001E-2</v>
      </c>
      <c r="Q409" s="17">
        <f t="shared" ref="Q409" si="1037">(O409+P409)</f>
        <v>0.43991000000000002</v>
      </c>
      <c r="R409" s="10"/>
      <c r="S409" s="2">
        <f t="shared" ref="S409" si="1038">B409</f>
        <v>5</v>
      </c>
      <c r="T409" s="2">
        <f t="shared" ref="T409" si="1039">+A409</f>
        <v>2025</v>
      </c>
    </row>
  </sheetData>
  <mergeCells count="4">
    <mergeCell ref="D6:G6"/>
    <mergeCell ref="I6:L6"/>
    <mergeCell ref="N6:Q6"/>
    <mergeCell ref="A2:T2"/>
  </mergeCells>
  <phoneticPr fontId="3" type="noConversion"/>
  <printOptions horizontalCentered="1"/>
  <pageMargins left="0.2" right="0.2" top="0.5" bottom="0.5" header="0" footer="0"/>
  <pageSetup scale="37" orientation="portrait" horizontalDpi="300" r:id="rId1"/>
  <headerFooter alignWithMargins="0">
    <oddHeader>&amp;C WISCONSIN PUBLIC SERVICE CORPORATION</oddHeader>
    <oddFooter>&amp;L DJKyto&amp;R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A!Extract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Michigan Gas Rate Information</dc:title>
  <dc:creator>David J. Kyto</dc:creator>
  <cp:lastModifiedBy>Mier, Diane J</cp:lastModifiedBy>
  <cp:lastPrinted>2003-10-30T21:25:03Z</cp:lastPrinted>
  <dcterms:created xsi:type="dcterms:W3CDTF">1998-07-02T14:11:43Z</dcterms:created>
  <dcterms:modified xsi:type="dcterms:W3CDTF">2025-04-08T16:06:14Z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